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3875" windowHeight="7845" activeTab="2"/>
  </bookViews>
  <sheets>
    <sheet name="表34" sheetId="1" r:id="rId1"/>
    <sheet name="表34 (續一)" sheetId="2" r:id="rId2"/>
    <sheet name="表34 (完)" sheetId="3" r:id="rId3"/>
  </sheets>
  <definedNames>
    <definedName name="_xlnm.Print_Area" localSheetId="1">'表34 (續一)'!$A$1:$M$40</definedName>
  </definedNames>
  <calcPr fullCalcOnLoad="1"/>
</workbook>
</file>

<file path=xl/sharedStrings.xml><?xml version="1.0" encoding="utf-8"?>
<sst xmlns="http://schemas.openxmlformats.org/spreadsheetml/2006/main" count="238" uniqueCount="149">
  <si>
    <t>面          積</t>
  </si>
  <si>
    <t>有</t>
  </si>
  <si>
    <t>柒、林　產　處　分</t>
  </si>
  <si>
    <t>(2006)</t>
  </si>
  <si>
    <t>1st Season</t>
  </si>
  <si>
    <t>2nd Season</t>
  </si>
  <si>
    <t>3rd Season</t>
  </si>
  <si>
    <t>4th Season</t>
  </si>
  <si>
    <t>按所有權分</t>
  </si>
  <si>
    <t>Grand</t>
  </si>
  <si>
    <t>Trees</t>
  </si>
  <si>
    <t>Area</t>
  </si>
  <si>
    <t>Standing Volume</t>
  </si>
  <si>
    <t>計</t>
  </si>
  <si>
    <t>Total</t>
  </si>
  <si>
    <t>國</t>
  </si>
  <si>
    <t>National</t>
  </si>
  <si>
    <t>竹</t>
  </si>
  <si>
    <t>Trees Total</t>
  </si>
  <si>
    <t>Quantity (Piece)</t>
  </si>
  <si>
    <t>有</t>
  </si>
  <si>
    <t>Bamboo</t>
  </si>
  <si>
    <t>By Ownership</t>
  </si>
  <si>
    <t>計</t>
  </si>
  <si>
    <t>Sub-Total</t>
  </si>
  <si>
    <t>National</t>
  </si>
  <si>
    <t>Bamboo (National Total)</t>
  </si>
  <si>
    <t>Public</t>
  </si>
  <si>
    <t>Trees</t>
  </si>
  <si>
    <t>竹</t>
  </si>
  <si>
    <t xml:space="preserve">Source : Based on the statistical reports submitted by the forest district offices of F.B., the local governments and the concerned forestry </t>
  </si>
  <si>
    <t xml:space="preserve">             agencies individually.</t>
  </si>
  <si>
    <t>單位</t>
  </si>
  <si>
    <t>Private Operating</t>
  </si>
  <si>
    <t>總</t>
  </si>
  <si>
    <t>By Ownership</t>
  </si>
  <si>
    <t>單位</t>
  </si>
  <si>
    <t>VII. Disposal of Forest Products</t>
  </si>
  <si>
    <t>Unit</t>
  </si>
  <si>
    <t xml:space="preserve">                              Unit</t>
  </si>
  <si>
    <t xml:space="preserve">                   Unit</t>
  </si>
  <si>
    <t>Organizations Under F.B.</t>
  </si>
  <si>
    <t>Direct Operating</t>
  </si>
  <si>
    <t>Organizations outside F.B.</t>
  </si>
  <si>
    <t>公</t>
  </si>
  <si>
    <t>Private</t>
  </si>
  <si>
    <t>Note : The figures of felling trees area are of the clear-cutting area, and the felling bamboo are clear-cutting and selection-cutting area.</t>
  </si>
  <si>
    <t xml:space="preserve"> 面積：公頃 </t>
  </si>
  <si>
    <t xml:space="preserve"> 材積：立方公尺</t>
  </si>
  <si>
    <t xml:space="preserve">    Area : ha</t>
  </si>
  <si>
    <t>Area : ha</t>
  </si>
  <si>
    <t xml:space="preserve">  2nd Season</t>
  </si>
  <si>
    <t xml:space="preserve">  3rd Season</t>
  </si>
  <si>
    <t xml:space="preserve">  4th Season</t>
  </si>
  <si>
    <t xml:space="preserve">   1st Season</t>
  </si>
  <si>
    <t xml:space="preserve">  1st Season</t>
  </si>
  <si>
    <t>資料來源：根據本局林區管理處、直轄市政府、縣市政府及有關機關造送之資料彙編。</t>
  </si>
  <si>
    <t xml:space="preserve">Table 34    Felling of the Trees and Bamboo </t>
  </si>
  <si>
    <t>Table 34     Felling of the Trees and Bamboo (Cont’d 1)</t>
  </si>
  <si>
    <t>Table 34     Felling of the Trees and Bamboo  (Concluded)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</si>
  <si>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95</t>
    </r>
    <r>
      <rPr>
        <b/>
        <sz val="12"/>
        <rFont val="標楷體"/>
        <family val="4"/>
      </rPr>
      <t>年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</si>
  <si>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</si>
  <si>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</si>
  <si>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t>(2017)</t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</si>
  <si>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</si>
  <si>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</si>
  <si>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</si>
  <si>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</si>
  <si>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t>128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</si>
  <si>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129</t>
    </r>
  </si>
  <si>
    <r>
      <t>表</t>
    </r>
    <r>
      <rPr>
        <sz val="16"/>
        <rFont val="Times New Roman"/>
        <family val="1"/>
      </rPr>
      <t>34</t>
    </r>
    <r>
      <rPr>
        <sz val="16"/>
        <rFont val="標楷體"/>
        <family val="4"/>
      </rPr>
      <t>　森林主產物採伐 (續完)</t>
    </r>
  </si>
  <si>
    <r>
      <t xml:space="preserve">   </t>
    </r>
    <r>
      <rPr>
        <sz val="9"/>
        <rFont val="標楷體"/>
        <family val="4"/>
      </rPr>
      <t xml:space="preserve">面積：公頃 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</si>
  <si>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材積：立方公尺</t>
    </r>
  </si>
  <si>
    <r>
      <t>Standing Volume : m</t>
    </r>
    <r>
      <rPr>
        <vertAlign val="superscript"/>
        <sz val="9"/>
        <rFont val="Times New Roman"/>
        <family val="1"/>
      </rPr>
      <t>3</t>
    </r>
  </si>
  <si>
    <r>
      <t>私</t>
    </r>
    <r>
      <rPr>
        <sz val="11"/>
        <rFont val="Times New Roman"/>
        <family val="1"/>
      </rPr>
      <t xml:space="preserve">                                                                             </t>
    </r>
    <r>
      <rPr>
        <sz val="11"/>
        <rFont val="標楷體"/>
        <family val="4"/>
      </rPr>
      <t>有</t>
    </r>
  </si>
  <si>
    <r>
      <t>林</t>
    </r>
    <r>
      <rPr>
        <sz val="11"/>
        <rFont val="Times New Roman"/>
        <family val="1"/>
      </rPr>
      <t xml:space="preserve">                                       </t>
    </r>
    <r>
      <rPr>
        <sz val="11"/>
        <rFont val="標楷體"/>
        <family val="4"/>
      </rPr>
      <t>木</t>
    </r>
  </si>
  <si>
    <r>
      <t xml:space="preserve">                 </t>
    </r>
    <r>
      <rPr>
        <sz val="11"/>
        <rFont val="標楷體"/>
        <family val="4"/>
      </rPr>
      <t>竹</t>
    </r>
  </si>
  <si>
    <r>
      <t>林</t>
    </r>
    <r>
      <rPr>
        <sz val="11"/>
        <rFont val="Times New Roman"/>
        <family val="1"/>
      </rPr>
      <t xml:space="preserve">                          </t>
    </r>
    <r>
      <rPr>
        <sz val="11"/>
        <rFont val="標楷體"/>
        <family val="4"/>
      </rPr>
      <t>木</t>
    </r>
  </si>
  <si>
    <r>
      <t>面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積</t>
    </r>
  </si>
  <si>
    <r>
      <t>材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</si>
  <si>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</si>
  <si>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10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</si>
  <si>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t>Year and Season</t>
  </si>
  <si>
    <t xml:space="preserve">年  別 及 季  別  </t>
  </si>
  <si>
    <t>Year, Season</t>
  </si>
  <si>
    <t>(2012)</t>
  </si>
  <si>
    <t>(2013)</t>
  </si>
  <si>
    <t>(2014)</t>
  </si>
  <si>
    <t>(2015)</t>
  </si>
  <si>
    <t>(2016)</t>
  </si>
  <si>
    <t>(2018)</t>
  </si>
  <si>
    <t>(2019)</t>
  </si>
  <si>
    <t>(2020)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</si>
  <si>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</si>
  <si>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</si>
  <si>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</si>
  <si>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</si>
  <si>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</si>
  <si>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</si>
  <si>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</si>
  <si>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</si>
  <si>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</si>
  <si>
    <t>(2021)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</si>
  <si>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</rPr>
      <t>年</t>
    </r>
  </si>
  <si>
    <r>
      <t>124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</si>
  <si>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125</t>
    </r>
  </si>
  <si>
    <r>
      <t>表</t>
    </r>
    <r>
      <rPr>
        <sz val="16"/>
        <color indexed="8"/>
        <rFont val="Times New Roman"/>
        <family val="1"/>
      </rPr>
      <t>34</t>
    </r>
    <r>
      <rPr>
        <sz val="16"/>
        <color indexed="8"/>
        <rFont val="標楷體"/>
        <family val="4"/>
      </rPr>
      <t>　森林主產物採伐</t>
    </r>
  </si>
  <si>
    <r>
      <t xml:space="preserve">    Standing Volume : m</t>
    </r>
    <r>
      <rPr>
        <vertAlign val="superscript"/>
        <sz val="9"/>
        <color indexed="8"/>
        <rFont val="Times New Roman"/>
        <family val="1"/>
      </rPr>
      <t>3</t>
    </r>
  </si>
  <si>
    <r>
      <t>林</t>
    </r>
    <r>
      <rPr>
        <sz val="11"/>
        <color indexed="8"/>
        <rFont val="Times New Roman"/>
        <family val="1"/>
      </rPr>
      <t xml:space="preserve">                                                              </t>
    </r>
    <r>
      <rPr>
        <sz val="11"/>
        <color indexed="8"/>
        <rFont val="標楷體"/>
        <family val="4"/>
      </rPr>
      <t>木</t>
    </r>
  </si>
  <si>
    <r>
      <t>林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計</t>
    </r>
  </si>
  <si>
    <r>
      <t>面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積</t>
    </r>
  </si>
  <si>
    <r>
      <t>材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積</t>
    </r>
  </si>
  <si>
    <r>
      <t>支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數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</si>
  <si>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95</t>
    </r>
    <r>
      <rPr>
        <b/>
        <sz val="12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</si>
  <si>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臺閩地區</t>
    </r>
    <r>
      <rPr>
        <b/>
        <sz val="11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Taiwan-Fuchien Region</t>
    </r>
    <r>
      <rPr>
        <b/>
        <sz val="11"/>
        <color indexed="8"/>
        <rFont val="Times New Roman"/>
        <family val="1"/>
      </rPr>
      <t>)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</si>
  <si>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</si>
  <si>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102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</si>
  <si>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</si>
  <si>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</si>
  <si>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</si>
  <si>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</si>
  <si>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</si>
  <si>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</si>
  <si>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</si>
  <si>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110</t>
    </r>
    <r>
      <rPr>
        <b/>
        <sz val="12"/>
        <color indexed="8"/>
        <rFont val="標楷體"/>
        <family val="4"/>
      </rPr>
      <t>年</t>
    </r>
  </si>
  <si>
    <r>
      <rPr>
        <i/>
        <sz val="10.5"/>
        <color indexed="8"/>
        <rFont val="標楷體"/>
        <family val="4"/>
      </rPr>
      <t>上半年計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</si>
  <si>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</si>
  <si>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標楷體"/>
        <family val="4"/>
      </rPr>
      <t>季</t>
    </r>
  </si>
  <si>
    <r>
      <rPr>
        <i/>
        <sz val="10.5"/>
        <color indexed="8"/>
        <rFont val="標楷體"/>
        <family val="4"/>
      </rPr>
      <t>下半年計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</si>
  <si>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</si>
  <si>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標楷體"/>
        <family val="4"/>
      </rPr>
      <t>季</t>
    </r>
  </si>
  <si>
    <r>
      <t>附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標楷體"/>
        <family val="4"/>
      </rPr>
      <t>註：表列林木採伐面積，均係皆伐面積；竹之採伐面積，係含皆、擇伐面積。</t>
    </r>
  </si>
  <si>
    <r>
      <t>126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</si>
  <si>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127</t>
    </r>
  </si>
  <si>
    <r>
      <t>表</t>
    </r>
    <r>
      <rPr>
        <sz val="16"/>
        <color indexed="8"/>
        <rFont val="Times New Roman"/>
        <family val="1"/>
      </rPr>
      <t>34</t>
    </r>
    <r>
      <rPr>
        <sz val="16"/>
        <color indexed="8"/>
        <rFont val="標楷體"/>
        <family val="4"/>
      </rPr>
      <t>　森林主產物採伐 (續一)</t>
    </r>
  </si>
  <si>
    <r>
      <t>Standing Volume : m</t>
    </r>
    <r>
      <rPr>
        <vertAlign val="superscript"/>
        <sz val="9"/>
        <color indexed="8"/>
        <rFont val="Times New Roman"/>
        <family val="1"/>
      </rPr>
      <t>3</t>
    </r>
  </si>
  <si>
    <r>
      <t xml:space="preserve">                 </t>
    </r>
    <r>
      <rPr>
        <sz val="11"/>
        <color indexed="8"/>
        <rFont val="標楷體"/>
        <family val="4"/>
      </rPr>
      <t>國</t>
    </r>
  </si>
  <si>
    <r>
      <t>竹</t>
    </r>
    <r>
      <rPr>
        <sz val="11"/>
        <color indexed="8"/>
        <rFont val="Times New Roman"/>
        <family val="1"/>
      </rPr>
      <t xml:space="preserve">  ( </t>
    </r>
    <r>
      <rPr>
        <sz val="11"/>
        <color indexed="8"/>
        <rFont val="標楷體"/>
        <family val="4"/>
      </rPr>
      <t>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份</t>
    </r>
    <r>
      <rPr>
        <sz val="11"/>
        <color indexed="8"/>
        <rFont val="Times New Roman"/>
        <family val="1"/>
      </rPr>
      <t xml:space="preserve"> )</t>
    </r>
  </si>
  <si>
    <r>
      <t>林</t>
    </r>
    <r>
      <rPr>
        <sz val="11"/>
        <color indexed="8"/>
        <rFont val="Times New Roman"/>
        <family val="1"/>
      </rPr>
      <t xml:space="preserve">                     </t>
    </r>
    <r>
      <rPr>
        <sz val="11"/>
        <color indexed="8"/>
        <rFont val="標楷體"/>
        <family val="4"/>
      </rPr>
      <t>務</t>
    </r>
    <r>
      <rPr>
        <sz val="11"/>
        <color indexed="8"/>
        <rFont val="Times New Roman"/>
        <family val="1"/>
      </rPr>
      <t xml:space="preserve">                        </t>
    </r>
    <r>
      <rPr>
        <sz val="11"/>
        <color indexed="8"/>
        <rFont val="標楷體"/>
        <family val="4"/>
      </rPr>
      <t>局</t>
    </r>
  </si>
  <si>
    <r>
      <t>轄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屬</t>
    </r>
  </si>
  <si>
    <r>
      <t>非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務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屬</t>
    </r>
  </si>
  <si>
    <r>
      <t>直</t>
    </r>
    <r>
      <rPr>
        <sz val="11"/>
        <color indexed="8"/>
        <rFont val="Times New Roman"/>
        <family val="1"/>
      </rPr>
      <t xml:space="preserve">                          </t>
    </r>
    <r>
      <rPr>
        <sz val="11"/>
        <color indexed="8"/>
        <rFont val="標楷體"/>
        <family val="4"/>
      </rPr>
      <t>營</t>
    </r>
  </si>
  <si>
    <r>
      <t>民</t>
    </r>
    <r>
      <rPr>
        <sz val="11"/>
        <color indexed="8"/>
        <rFont val="Times New Roman"/>
        <family val="1"/>
      </rPr>
      <t xml:space="preserve">                                     </t>
    </r>
    <r>
      <rPr>
        <sz val="11"/>
        <color indexed="8"/>
        <rFont val="標楷體"/>
        <family val="4"/>
      </rPr>
      <t>營</t>
    </r>
  </si>
  <si>
    <r>
      <t>面</t>
    </r>
    <r>
      <rPr>
        <sz val="11"/>
        <color indexed="8"/>
        <rFont val="Times New Roman"/>
        <family val="1"/>
      </rPr>
      <t xml:space="preserve">              </t>
    </r>
    <r>
      <rPr>
        <sz val="11"/>
        <color indexed="8"/>
        <rFont val="標楷體"/>
        <family val="4"/>
      </rPr>
      <t>積</t>
    </r>
  </si>
  <si>
    <r>
      <t>材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積</t>
    </r>
  </si>
  <si>
    <r>
      <t>面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積</t>
    </r>
  </si>
  <si>
    <r>
      <t>材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積</t>
    </r>
  </si>
  <si>
    <r>
      <t>面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標楷體"/>
        <family val="4"/>
      </rPr>
      <t>積</t>
    </r>
  </si>
  <si>
    <r>
      <t>支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標楷體"/>
        <family val="4"/>
      </rPr>
      <t>數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</si>
</sst>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0.000_ "/>
    <numFmt numFmtId="190" formatCode="[$-404]AM/PM\ hh:mm:ss"/>
    <numFmt numFmtId="191" formatCode="_-* #\ ###\ ##0.00;\-* #\ ###\ ##0.00;_-* &quot;-&quot;_-;_-@_-"/>
    <numFmt numFmtId="192" formatCode="_-* #,##0.0_-;\-* #,##0.0_-;_-* &quot;-&quot;_-;_-@_-"/>
    <numFmt numFmtId="193" formatCode="_-* #,##0.00_-;\-* #,##0.00_-;_-* &quot;-&quot;_-;_-@_-"/>
    <numFmt numFmtId="194" formatCode="#\ ###\ ###.00"/>
    <numFmt numFmtId="195" formatCode="#####\ ###\ ###.00"/>
    <numFmt numFmtId="196" formatCode="#####\ ###\ ###."/>
    <numFmt numFmtId="197" formatCode="#####\ ###\ ###"/>
    <numFmt numFmtId="198" formatCode="_-* #\ ##0.0_-;\-* #,##0.0_-;_-* &quot;-&quot;_-;_-@_-"/>
    <numFmt numFmtId="199" formatCode="_-* #\ ##0_-;\-* #,##0_-;_-* &quot;-&quot;_-;_-@_-"/>
    <numFmt numFmtId="200" formatCode="_-* #\ ##0.00_-;\-* #\ ##0.00_-;_-* &quot;-&quot;_-;_-@_-"/>
  </numFmts>
  <fonts count="13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3"/>
      <name val="標楷體"/>
      <family val="4"/>
    </font>
    <font>
      <vertAlign val="superscript"/>
      <sz val="9"/>
      <name val="Times New Roman"/>
      <family val="1"/>
    </font>
    <font>
      <b/>
      <sz val="11"/>
      <name val="標楷體"/>
      <family val="4"/>
    </font>
    <font>
      <i/>
      <sz val="10.5"/>
      <name val="Times New Roman"/>
      <family val="1"/>
    </font>
    <font>
      <i/>
      <sz val="10.5"/>
      <name val="標楷體"/>
      <family val="4"/>
    </font>
    <font>
      <i/>
      <sz val="11"/>
      <name val="Times New Roman"/>
      <family val="1"/>
    </font>
    <font>
      <i/>
      <sz val="12"/>
      <name val="新細明體"/>
      <family val="1"/>
    </font>
    <font>
      <sz val="10.5"/>
      <name val="Times New Roman"/>
      <family val="1"/>
    </font>
    <font>
      <sz val="10.5"/>
      <name val="標楷體"/>
      <family val="4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標楷體"/>
      <family val="4"/>
    </font>
    <font>
      <sz val="11"/>
      <color indexed="8"/>
      <name val="Times New Roman"/>
      <family val="1"/>
    </font>
    <font>
      <sz val="16"/>
      <color indexed="8"/>
      <name val="標楷體"/>
      <family val="4"/>
    </font>
    <font>
      <sz val="8"/>
      <color indexed="8"/>
      <name val="新細明體"/>
      <family val="1"/>
    </font>
    <font>
      <sz val="16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i/>
      <sz val="10.5"/>
      <color indexed="8"/>
      <name val="標楷體"/>
      <family val="4"/>
    </font>
    <font>
      <sz val="10.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新細明體"/>
      <family val="1"/>
    </font>
    <font>
      <sz val="12"/>
      <color indexed="8"/>
      <name val="標楷體"/>
      <family val="4"/>
    </font>
    <font>
      <sz val="11"/>
      <color indexed="12"/>
      <name val="Times New Roman"/>
      <family val="1"/>
    </font>
    <font>
      <sz val="12"/>
      <color indexed="12"/>
      <name val="新細明體"/>
      <family val="1"/>
    </font>
    <font>
      <sz val="9"/>
      <color indexed="8"/>
      <name val="新細明體"/>
      <family val="1"/>
    </font>
    <font>
      <i/>
      <sz val="10.5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b/>
      <sz val="20"/>
      <color indexed="8"/>
      <name val="標楷體"/>
      <family val="4"/>
    </font>
    <font>
      <sz val="13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細明體"/>
      <family val="3"/>
    </font>
    <font>
      <sz val="11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新細明體"/>
      <family val="1"/>
    </font>
    <font>
      <sz val="10.5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標楷體"/>
      <family val="4"/>
    </font>
    <font>
      <sz val="11"/>
      <color rgb="FF0000FF"/>
      <name val="Times New Roman"/>
      <family val="1"/>
    </font>
    <font>
      <sz val="12"/>
      <color rgb="FF0000FF"/>
      <name val="新細明體"/>
      <family val="1"/>
    </font>
    <font>
      <sz val="9"/>
      <color theme="1"/>
      <name val="新細明體"/>
      <family val="1"/>
    </font>
    <font>
      <sz val="11"/>
      <color theme="1"/>
      <name val="Times New Roman"/>
      <family val="1"/>
    </font>
    <font>
      <sz val="8"/>
      <color theme="1"/>
      <name val="新細明體"/>
      <family val="1"/>
    </font>
    <font>
      <i/>
      <sz val="10.5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標楷體"/>
      <family val="4"/>
    </font>
    <font>
      <b/>
      <sz val="20"/>
      <color theme="1"/>
      <name val="標楷體"/>
      <family val="4"/>
    </font>
    <font>
      <sz val="16"/>
      <color theme="1"/>
      <name val="標楷體"/>
      <family val="4"/>
    </font>
    <font>
      <sz val="13"/>
      <color theme="1"/>
      <name val="標楷體"/>
      <family val="4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1"/>
      <color theme="1"/>
      <name val="新細明體"/>
      <family val="1"/>
    </font>
    <font>
      <sz val="9"/>
      <color theme="1"/>
      <name val="細明體"/>
      <family val="3"/>
    </font>
    <font>
      <sz val="11"/>
      <color theme="1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0" borderId="1" applyNumberFormat="0" applyFill="0" applyAlignment="0" applyProtection="0"/>
    <xf numFmtId="0" fontId="93" fillId="21" borderId="0" applyNumberFormat="0" applyBorder="0" applyAlignment="0" applyProtection="0"/>
    <xf numFmtId="9" fontId="0" fillId="0" borderId="0" applyFont="0" applyFill="0" applyBorder="0" applyAlignment="0" applyProtection="0"/>
    <xf numFmtId="0" fontId="9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2" applyNumberFormat="0" applyAlignment="0" applyProtection="0"/>
    <xf numFmtId="0" fontId="102" fillId="22" borderId="8" applyNumberFormat="0" applyAlignment="0" applyProtection="0"/>
    <xf numFmtId="0" fontId="103" fillId="31" borderId="9" applyNumberFormat="0" applyAlignment="0" applyProtection="0"/>
    <xf numFmtId="0" fontId="104" fillId="32" borderId="0" applyNumberFormat="0" applyBorder="0" applyAlignment="0" applyProtection="0"/>
    <xf numFmtId="0" fontId="105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85" fontId="19" fillId="0" borderId="0" xfId="0" applyNumberFormat="1" applyFont="1" applyFill="1" applyAlignment="1" applyProtection="1">
      <alignment horizontal="right" vertical="center" wrapText="1"/>
      <protection/>
    </xf>
    <xf numFmtId="182" fontId="19" fillId="0" borderId="0" xfId="0" applyNumberFormat="1" applyFont="1" applyFill="1" applyAlignment="1" applyProtection="1">
      <alignment horizontal="right" vertical="center" wrapText="1"/>
      <protection/>
    </xf>
    <xf numFmtId="183" fontId="19" fillId="0" borderId="0" xfId="0" applyNumberFormat="1" applyFont="1" applyFill="1" applyAlignment="1" applyProtection="1">
      <alignment horizontal="right" vertical="center" wrapText="1"/>
      <protection/>
    </xf>
    <xf numFmtId="2" fontId="19" fillId="0" borderId="0" xfId="0" applyNumberFormat="1" applyFont="1" applyFill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23" fillId="0" borderId="14" xfId="0" applyFont="1" applyFill="1" applyBorder="1" applyAlignment="1" applyProtection="1" quotePrefix="1">
      <alignment horizontal="distributed" vertical="center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182" fontId="19" fillId="0" borderId="0" xfId="0" applyNumberFormat="1" applyFont="1" applyFill="1" applyAlignment="1" applyProtection="1">
      <alignment horizontal="right" vertical="center" wrapText="1"/>
      <protection locked="0"/>
    </xf>
    <xf numFmtId="183" fontId="19" fillId="0" borderId="0" xfId="0" applyNumberFormat="1" applyFont="1" applyFill="1" applyAlignment="1" applyProtection="1">
      <alignment horizontal="right" vertical="center" wrapText="1"/>
      <protection locked="0"/>
    </xf>
    <xf numFmtId="2" fontId="19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183" fontId="24" fillId="0" borderId="0" xfId="0" applyNumberFormat="1" applyFont="1" applyFill="1" applyAlignment="1" applyProtection="1">
      <alignment horizontal="right" vertical="center" wrapText="1"/>
      <protection/>
    </xf>
    <xf numFmtId="0" fontId="31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distributed" vertical="center" wrapText="1" indent="2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distributed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 horizontal="right" vertical="center" wrapText="1"/>
      <protection locked="0"/>
    </xf>
    <xf numFmtId="183" fontId="5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91" fontId="19" fillId="0" borderId="0" xfId="0" applyNumberFormat="1" applyFont="1" applyFill="1" applyAlignment="1" applyProtection="1">
      <alignment horizontal="right" vertical="center" wrapText="1"/>
      <protection locked="0"/>
    </xf>
    <xf numFmtId="193" fontId="19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vertical="center"/>
      <protection locked="0"/>
    </xf>
    <xf numFmtId="191" fontId="24" fillId="0" borderId="0" xfId="0" applyNumberFormat="1" applyFont="1" applyFill="1" applyAlignment="1" applyProtection="1">
      <alignment horizontal="right" vertical="center" wrapText="1"/>
      <protection locked="0"/>
    </xf>
    <xf numFmtId="193" fontId="24" fillId="0" borderId="0" xfId="0" applyNumberFormat="1" applyFont="1" applyFill="1" applyAlignment="1" applyProtection="1">
      <alignment horizontal="right" vertical="center" wrapText="1"/>
      <protection/>
    </xf>
    <xf numFmtId="43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1" fillId="33" borderId="0" xfId="0" applyFont="1" applyFill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191" fontId="5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82" fontId="106" fillId="0" borderId="0" xfId="0" applyNumberFormat="1" applyFont="1" applyFill="1" applyAlignment="1" applyProtection="1">
      <alignment horizontal="right" vertical="center" wrapText="1"/>
      <protection locked="0"/>
    </xf>
    <xf numFmtId="0" fontId="107" fillId="0" borderId="0" xfId="0" applyFont="1" applyFill="1" applyAlignment="1" applyProtection="1">
      <alignment/>
      <protection locked="0"/>
    </xf>
    <xf numFmtId="0" fontId="108" fillId="0" borderId="0" xfId="0" applyFont="1" applyFill="1" applyAlignment="1" applyProtection="1">
      <alignment vertical="center"/>
      <protection locked="0"/>
    </xf>
    <xf numFmtId="0" fontId="107" fillId="0" borderId="0" xfId="0" applyFont="1" applyFill="1" applyAlignment="1" applyProtection="1">
      <alignment horizontal="right" vertical="center"/>
      <protection locked="0"/>
    </xf>
    <xf numFmtId="0" fontId="109" fillId="0" borderId="0" xfId="0" applyFont="1" applyFill="1" applyAlignment="1" applyProtection="1">
      <alignment vertical="center"/>
      <protection locked="0"/>
    </xf>
    <xf numFmtId="0" fontId="110" fillId="0" borderId="0" xfId="0" applyFont="1" applyFill="1" applyAlignment="1" applyProtection="1">
      <alignment vertical="center"/>
      <protection locked="0"/>
    </xf>
    <xf numFmtId="0" fontId="111" fillId="0" borderId="0" xfId="0" applyFont="1" applyFill="1" applyAlignment="1" applyProtection="1">
      <alignment vertical="center"/>
      <protection locked="0"/>
    </xf>
    <xf numFmtId="0" fontId="112" fillId="0" borderId="0" xfId="0" applyFont="1" applyFill="1" applyBorder="1" applyAlignment="1" applyProtection="1">
      <alignment horizontal="center" vertical="center"/>
      <protection locked="0"/>
    </xf>
    <xf numFmtId="0" fontId="112" fillId="0" borderId="0" xfId="0" applyFont="1" applyFill="1" applyAlignment="1" applyProtection="1">
      <alignment vertical="center"/>
      <protection locked="0"/>
    </xf>
    <xf numFmtId="0" fontId="108" fillId="0" borderId="13" xfId="0" applyFont="1" applyFill="1" applyBorder="1" applyAlignment="1" applyProtection="1">
      <alignment vertical="center"/>
      <protection locked="0"/>
    </xf>
    <xf numFmtId="0" fontId="109" fillId="0" borderId="0" xfId="0" applyFont="1" applyFill="1" applyAlignment="1" applyProtection="1">
      <alignment horizontal="center" vertical="center"/>
      <protection locked="0"/>
    </xf>
    <xf numFmtId="0" fontId="108" fillId="0" borderId="15" xfId="0" applyFont="1" applyFill="1" applyBorder="1" applyAlignment="1" applyProtection="1">
      <alignment vertical="center"/>
      <protection locked="0"/>
    </xf>
    <xf numFmtId="0" fontId="113" fillId="0" borderId="16" xfId="0" applyFont="1" applyFill="1" applyBorder="1" applyAlignment="1" applyProtection="1">
      <alignment horizontal="center" vertical="center"/>
      <protection locked="0"/>
    </xf>
    <xf numFmtId="0" fontId="109" fillId="0" borderId="17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 vertical="center"/>
      <protection locked="0"/>
    </xf>
    <xf numFmtId="0" fontId="108" fillId="0" borderId="14" xfId="0" applyFont="1" applyFill="1" applyBorder="1" applyAlignment="1" applyProtection="1">
      <alignment vertical="center"/>
      <protection locked="0"/>
    </xf>
    <xf numFmtId="0" fontId="114" fillId="0" borderId="0" xfId="0" applyFont="1" applyFill="1" applyAlignment="1" applyProtection="1">
      <alignment vertical="center"/>
      <protection locked="0"/>
    </xf>
    <xf numFmtId="0" fontId="115" fillId="0" borderId="0" xfId="0" applyFont="1" applyFill="1" applyBorder="1" applyAlignment="1" applyProtection="1">
      <alignment horizontal="distributed" vertical="center" wrapText="1"/>
      <protection locked="0"/>
    </xf>
    <xf numFmtId="0" fontId="116" fillId="0" borderId="14" xfId="0" applyFont="1" applyFill="1" applyBorder="1" applyAlignment="1" applyProtection="1" quotePrefix="1">
      <alignment horizontal="distributed" vertical="center"/>
      <protection locked="0"/>
    </xf>
    <xf numFmtId="0" fontId="106" fillId="0" borderId="0" xfId="0" applyFont="1" applyFill="1" applyAlignment="1" applyProtection="1">
      <alignment horizontal="right" vertical="center" wrapText="1"/>
      <protection locked="0"/>
    </xf>
    <xf numFmtId="183" fontId="106" fillId="0" borderId="0" xfId="0" applyNumberFormat="1" applyFont="1" applyFill="1" applyAlignment="1" applyProtection="1">
      <alignment horizontal="right" vertical="center" wrapText="1"/>
      <protection locked="0"/>
    </xf>
    <xf numFmtId="2" fontId="106" fillId="0" borderId="0" xfId="0" applyNumberFormat="1" applyFont="1" applyFill="1" applyAlignment="1" applyProtection="1">
      <alignment horizontal="right" vertical="center" wrapText="1"/>
      <protection locked="0"/>
    </xf>
    <xf numFmtId="0" fontId="112" fillId="0" borderId="0" xfId="0" applyFont="1" applyFill="1" applyAlignment="1" applyProtection="1">
      <alignment horizontal="right" vertical="center" wrapText="1"/>
      <protection locked="0"/>
    </xf>
    <xf numFmtId="0" fontId="106" fillId="0" borderId="0" xfId="0" applyFont="1" applyFill="1" applyAlignment="1" applyProtection="1">
      <alignment horizontal="right" vertical="center" wrapText="1"/>
      <protection/>
    </xf>
    <xf numFmtId="182" fontId="106" fillId="0" borderId="0" xfId="0" applyNumberFormat="1" applyFont="1" applyFill="1" applyAlignment="1" applyProtection="1">
      <alignment horizontal="right" vertical="center" wrapText="1"/>
      <protection/>
    </xf>
    <xf numFmtId="183" fontId="106" fillId="0" borderId="0" xfId="0" applyNumberFormat="1" applyFont="1" applyFill="1" applyAlignment="1" applyProtection="1">
      <alignment horizontal="right" vertical="center" wrapText="1"/>
      <protection/>
    </xf>
    <xf numFmtId="185" fontId="106" fillId="0" borderId="0" xfId="0" applyNumberFormat="1" applyFont="1" applyFill="1" applyAlignment="1" applyProtection="1">
      <alignment horizontal="right" vertical="center" wrapText="1"/>
      <protection/>
    </xf>
    <xf numFmtId="2" fontId="106" fillId="0" borderId="0" xfId="0" applyNumberFormat="1" applyFont="1" applyFill="1" applyAlignment="1" applyProtection="1">
      <alignment horizontal="right" vertical="center" wrapText="1"/>
      <protection/>
    </xf>
    <xf numFmtId="182" fontId="106" fillId="0" borderId="0" xfId="0" applyNumberFormat="1" applyFont="1" applyFill="1" applyAlignment="1" applyProtection="1">
      <alignment vertical="center"/>
      <protection/>
    </xf>
    <xf numFmtId="0" fontId="106" fillId="0" borderId="0" xfId="0" applyFont="1" applyFill="1" applyAlignment="1" applyProtection="1">
      <alignment vertical="center"/>
      <protection/>
    </xf>
    <xf numFmtId="0" fontId="117" fillId="0" borderId="0" xfId="0" applyFont="1" applyFill="1" applyAlignment="1" applyProtection="1">
      <alignment vertical="center"/>
      <protection locked="0"/>
    </xf>
    <xf numFmtId="2" fontId="118" fillId="0" borderId="0" xfId="0" applyNumberFormat="1" applyFont="1" applyFill="1" applyAlignment="1" applyProtection="1">
      <alignment horizontal="right" vertical="center" wrapText="1"/>
      <protection/>
    </xf>
    <xf numFmtId="182" fontId="118" fillId="0" borderId="0" xfId="0" applyNumberFormat="1" applyFont="1" applyFill="1" applyAlignment="1" applyProtection="1">
      <alignment horizontal="right" vertical="center" wrapText="1"/>
      <protection/>
    </xf>
    <xf numFmtId="183" fontId="118" fillId="0" borderId="0" xfId="0" applyNumberFormat="1" applyFont="1" applyFill="1" applyAlignment="1" applyProtection="1">
      <alignment horizontal="right" vertical="center" wrapText="1"/>
      <protection/>
    </xf>
    <xf numFmtId="0" fontId="118" fillId="0" borderId="0" xfId="0" applyFont="1" applyFill="1" applyAlignment="1" applyProtection="1">
      <alignment horizontal="right" vertical="center" wrapText="1"/>
      <protection/>
    </xf>
    <xf numFmtId="0" fontId="119" fillId="0" borderId="0" xfId="0" applyFont="1" applyFill="1" applyAlignment="1" applyProtection="1">
      <alignment vertical="center"/>
      <protection locked="0"/>
    </xf>
    <xf numFmtId="0" fontId="120" fillId="0" borderId="0" xfId="0" applyFont="1" applyFill="1" applyAlignment="1" applyProtection="1">
      <alignment horizontal="distributed" vertical="center" wrapText="1" indent="2"/>
      <protection locked="0"/>
    </xf>
    <xf numFmtId="0" fontId="112" fillId="0" borderId="14" xfId="0" applyFont="1" applyFill="1" applyBorder="1" applyAlignment="1" applyProtection="1">
      <alignment horizontal="center" vertical="center" wrapText="1"/>
      <protection locked="0"/>
    </xf>
    <xf numFmtId="2" fontId="112" fillId="0" borderId="0" xfId="0" applyNumberFormat="1" applyFont="1" applyFill="1" applyAlignment="1" applyProtection="1">
      <alignment horizontal="right" vertical="center" wrapText="1"/>
      <protection/>
    </xf>
    <xf numFmtId="182" fontId="112" fillId="0" borderId="0" xfId="0" applyNumberFormat="1" applyFont="1" applyFill="1" applyAlignment="1" applyProtection="1">
      <alignment horizontal="right" vertical="center" wrapText="1"/>
      <protection/>
    </xf>
    <xf numFmtId="183" fontId="112" fillId="0" borderId="0" xfId="0" applyNumberFormat="1" applyFont="1" applyFill="1" applyAlignment="1" applyProtection="1">
      <alignment horizontal="right" vertical="center" wrapText="1"/>
      <protection/>
    </xf>
    <xf numFmtId="0" fontId="112" fillId="0" borderId="0" xfId="0" applyFont="1" applyFill="1" applyAlignment="1" applyProtection="1">
      <alignment horizontal="right" vertical="center" wrapText="1"/>
      <protection/>
    </xf>
    <xf numFmtId="0" fontId="108" fillId="0" borderId="12" xfId="0" applyFont="1" applyFill="1" applyBorder="1" applyAlignment="1" applyProtection="1">
      <alignment vertical="center"/>
      <protection locked="0"/>
    </xf>
    <xf numFmtId="0" fontId="121" fillId="0" borderId="12" xfId="0" applyFont="1" applyFill="1" applyBorder="1" applyAlignment="1" applyProtection="1">
      <alignment horizontal="distributed" vertical="center" wrapText="1"/>
      <protection locked="0"/>
    </xf>
    <xf numFmtId="0" fontId="112" fillId="0" borderId="15" xfId="0" applyFont="1" applyFill="1" applyBorder="1" applyAlignment="1" applyProtection="1">
      <alignment horizontal="center" vertical="center" wrapText="1"/>
      <protection locked="0"/>
    </xf>
    <xf numFmtId="0" fontId="109" fillId="0" borderId="12" xfId="0" applyFont="1" applyFill="1" applyBorder="1" applyAlignment="1" applyProtection="1">
      <alignment horizontal="right" vertical="center" wrapText="1"/>
      <protection locked="0"/>
    </xf>
    <xf numFmtId="182" fontId="10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2" fillId="0" borderId="0" xfId="0" applyFont="1" applyFill="1" applyAlignment="1" applyProtection="1">
      <alignment vertical="center"/>
      <protection locked="0"/>
    </xf>
    <xf numFmtId="0" fontId="107" fillId="0" borderId="0" xfId="0" applyFont="1" applyFill="1" applyAlignment="1" applyProtection="1">
      <alignment vertical="center"/>
      <protection locked="0"/>
    </xf>
    <xf numFmtId="185" fontId="108" fillId="0" borderId="0" xfId="0" applyNumberFormat="1" applyFont="1" applyFill="1" applyAlignment="1" applyProtection="1">
      <alignment vertical="center"/>
      <protection locked="0"/>
    </xf>
    <xf numFmtId="199" fontId="19" fillId="0" borderId="0" xfId="0" applyNumberFormat="1" applyFont="1" applyFill="1" applyAlignment="1" applyProtection="1">
      <alignment horizontal="right" vertical="center" wrapText="1"/>
      <protection/>
    </xf>
    <xf numFmtId="200" fontId="19" fillId="0" borderId="0" xfId="0" applyNumberFormat="1" applyFont="1" applyFill="1" applyAlignment="1" applyProtection="1">
      <alignment horizontal="right" vertical="center" wrapText="1"/>
      <protection/>
    </xf>
    <xf numFmtId="0" fontId="123" fillId="0" borderId="0" xfId="0" applyFont="1" applyFill="1" applyAlignment="1" applyProtection="1">
      <alignment vertical="center"/>
      <protection locked="0"/>
    </xf>
    <xf numFmtId="0" fontId="124" fillId="33" borderId="0" xfId="0" applyFont="1" applyFill="1" applyAlignment="1" applyProtection="1">
      <alignment vertical="center"/>
      <protection locked="0"/>
    </xf>
    <xf numFmtId="0" fontId="109" fillId="0" borderId="13" xfId="0" applyFont="1" applyFill="1" applyBorder="1" applyAlignment="1" applyProtection="1">
      <alignment horizontal="center" vertical="center"/>
      <protection locked="0"/>
    </xf>
    <xf numFmtId="0" fontId="109" fillId="0" borderId="15" xfId="0" applyFont="1" applyFill="1" applyBorder="1" applyAlignment="1" applyProtection="1">
      <alignment horizontal="center" vertical="center"/>
      <protection locked="0"/>
    </xf>
    <xf numFmtId="0" fontId="109" fillId="0" borderId="12" xfId="0" applyFont="1" applyFill="1" applyBorder="1" applyAlignment="1" applyProtection="1">
      <alignment horizontal="center" vertical="center"/>
      <protection locked="0"/>
    </xf>
    <xf numFmtId="0" fontId="125" fillId="0" borderId="15" xfId="0" applyFont="1" applyFill="1" applyBorder="1" applyAlignment="1" applyProtection="1">
      <alignment horizontal="center" vertical="center"/>
      <protection locked="0"/>
    </xf>
    <xf numFmtId="0" fontId="113" fillId="0" borderId="18" xfId="0" applyFont="1" applyFill="1" applyBorder="1" applyAlignment="1" applyProtection="1">
      <alignment horizontal="center" vertical="center"/>
      <protection locked="0"/>
    </xf>
    <xf numFmtId="0" fontId="113" fillId="0" borderId="10" xfId="0" applyFont="1" applyFill="1" applyBorder="1" applyAlignment="1" applyProtection="1">
      <alignment horizontal="center" vertical="center"/>
      <protection locked="0"/>
    </xf>
    <xf numFmtId="0" fontId="113" fillId="0" borderId="14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Border="1" applyAlignment="1" applyProtection="1">
      <alignment horizontal="center" vertical="center"/>
      <protection locked="0"/>
    </xf>
    <xf numFmtId="43" fontId="5" fillId="0" borderId="0" xfId="0" applyNumberFormat="1" applyFont="1" applyFill="1" applyAlignment="1" applyProtection="1">
      <alignment horizontal="right" vertical="center" wrapText="1"/>
      <protection/>
    </xf>
    <xf numFmtId="197" fontId="5" fillId="0" borderId="0" xfId="0" applyNumberFormat="1" applyFont="1" applyFill="1" applyAlignment="1" applyProtection="1">
      <alignment horizontal="right" vertical="center" wrapText="1"/>
      <protection/>
    </xf>
    <xf numFmtId="0" fontId="108" fillId="0" borderId="0" xfId="0" applyFont="1" applyFill="1" applyAlignment="1" applyProtection="1">
      <alignment/>
      <protection locked="0"/>
    </xf>
    <xf numFmtId="0" fontId="126" fillId="0" borderId="11" xfId="0" applyFont="1" applyFill="1" applyBorder="1" applyAlignment="1" applyProtection="1">
      <alignment horizontal="center" vertical="center"/>
      <protection locked="0"/>
    </xf>
    <xf numFmtId="0" fontId="126" fillId="0" borderId="18" xfId="0" applyFont="1" applyFill="1" applyBorder="1" applyAlignment="1" applyProtection="1">
      <alignment vertical="center"/>
      <protection locked="0"/>
    </xf>
    <xf numFmtId="0" fontId="108" fillId="0" borderId="18" xfId="0" applyFont="1" applyFill="1" applyBorder="1" applyAlignment="1" applyProtection="1">
      <alignment vertical="center"/>
      <protection locked="0"/>
    </xf>
    <xf numFmtId="0" fontId="113" fillId="0" borderId="18" xfId="0" applyFont="1" applyFill="1" applyBorder="1" applyAlignment="1" applyProtection="1">
      <alignment horizontal="left" vertical="center"/>
      <protection locked="0"/>
    </xf>
    <xf numFmtId="0" fontId="113" fillId="0" borderId="11" xfId="0" applyFont="1" applyFill="1" applyBorder="1" applyAlignment="1" applyProtection="1">
      <alignment vertical="center"/>
      <protection locked="0"/>
    </xf>
    <xf numFmtId="0" fontId="121" fillId="0" borderId="10" xfId="0" applyFont="1" applyFill="1" applyBorder="1" applyAlignment="1" applyProtection="1">
      <alignment vertical="center"/>
      <protection locked="0"/>
    </xf>
    <xf numFmtId="0" fontId="108" fillId="0" borderId="19" xfId="0" applyFont="1" applyFill="1" applyBorder="1" applyAlignment="1" applyProtection="1">
      <alignment vertical="center"/>
      <protection locked="0"/>
    </xf>
    <xf numFmtId="0" fontId="109" fillId="0" borderId="0" xfId="0" applyFont="1" applyFill="1" applyBorder="1" applyAlignment="1" applyProtection="1">
      <alignment vertical="center"/>
      <protection locked="0"/>
    </xf>
    <xf numFmtId="0" fontId="113" fillId="0" borderId="19" xfId="0" applyFont="1" applyFill="1" applyBorder="1" applyAlignment="1" applyProtection="1">
      <alignment horizontal="center" vertical="center"/>
      <protection locked="0"/>
    </xf>
    <xf numFmtId="0" fontId="109" fillId="0" borderId="19" xfId="0" applyFont="1" applyFill="1" applyBorder="1" applyAlignment="1" applyProtection="1">
      <alignment horizontal="center" vertical="center"/>
      <protection locked="0"/>
    </xf>
    <xf numFmtId="0" fontId="125" fillId="0" borderId="14" xfId="0" applyFont="1" applyFill="1" applyBorder="1" applyAlignment="1" applyProtection="1">
      <alignment horizontal="center" vertical="center"/>
      <protection locked="0"/>
    </xf>
    <xf numFmtId="0" fontId="127" fillId="0" borderId="0" xfId="0" applyFont="1" applyFill="1" applyAlignment="1" applyProtection="1">
      <alignment vertical="center"/>
      <protection locked="0"/>
    </xf>
    <xf numFmtId="182" fontId="112" fillId="0" borderId="0" xfId="0" applyNumberFormat="1" applyFont="1" applyFill="1" applyAlignment="1" applyProtection="1">
      <alignment horizontal="right" vertical="center" wrapText="1"/>
      <protection locked="0"/>
    </xf>
    <xf numFmtId="183" fontId="112" fillId="0" borderId="0" xfId="0" applyNumberFormat="1" applyFont="1" applyFill="1" applyAlignment="1" applyProtection="1">
      <alignment horizontal="right" vertical="center" wrapText="1"/>
      <protection locked="0"/>
    </xf>
    <xf numFmtId="0" fontId="112" fillId="0" borderId="0" xfId="0" applyFont="1" applyFill="1" applyAlignment="1" applyProtection="1">
      <alignment vertical="center"/>
      <protection/>
    </xf>
    <xf numFmtId="182" fontId="112" fillId="0" borderId="0" xfId="0" applyNumberFormat="1" applyFont="1" applyFill="1" applyAlignment="1" applyProtection="1">
      <alignment vertical="center"/>
      <protection/>
    </xf>
    <xf numFmtId="183" fontId="112" fillId="0" borderId="0" xfId="0" applyNumberFormat="1" applyFont="1" applyFill="1" applyAlignment="1" applyProtection="1">
      <alignment vertical="center"/>
      <protection/>
    </xf>
    <xf numFmtId="0" fontId="114" fillId="0" borderId="0" xfId="0" applyFont="1" applyFill="1" applyAlignment="1" applyProtection="1">
      <alignment vertical="center"/>
      <protection/>
    </xf>
    <xf numFmtId="184" fontId="106" fillId="0" borderId="0" xfId="0" applyNumberFormat="1" applyFont="1" applyFill="1" applyAlignment="1" applyProtection="1">
      <alignment horizontal="right" vertical="center" wrapText="1"/>
      <protection/>
    </xf>
    <xf numFmtId="183" fontId="106" fillId="0" borderId="0" xfId="0" applyNumberFormat="1" applyFont="1" applyFill="1" applyAlignment="1" applyProtection="1">
      <alignment vertical="center"/>
      <protection/>
    </xf>
    <xf numFmtId="193" fontId="106" fillId="0" borderId="0" xfId="0" applyNumberFormat="1" applyFont="1" applyFill="1" applyAlignment="1" applyProtection="1">
      <alignment horizontal="right" vertical="center" wrapText="1"/>
      <protection/>
    </xf>
    <xf numFmtId="184" fontId="106" fillId="0" borderId="0" xfId="0" applyNumberFormat="1" applyFont="1" applyFill="1" applyAlignment="1" applyProtection="1">
      <alignment horizontal="right" vertical="center" wrapText="1"/>
      <protection locked="0"/>
    </xf>
    <xf numFmtId="198" fontId="106" fillId="0" borderId="0" xfId="0" applyNumberFormat="1" applyFont="1" applyFill="1" applyAlignment="1" applyProtection="1">
      <alignment horizontal="right" vertical="center" wrapText="1"/>
      <protection locked="0"/>
    </xf>
    <xf numFmtId="185" fontId="106" fillId="0" borderId="0" xfId="0" applyNumberFormat="1" applyFont="1" applyFill="1" applyAlignment="1" applyProtection="1">
      <alignment horizontal="right" vertical="center" wrapText="1"/>
      <protection locked="0"/>
    </xf>
    <xf numFmtId="185" fontId="118" fillId="0" borderId="0" xfId="0" applyNumberFormat="1" applyFont="1" applyFill="1" applyAlignment="1" applyProtection="1">
      <alignment horizontal="right" vertical="center" wrapText="1"/>
      <protection/>
    </xf>
    <xf numFmtId="43" fontId="118" fillId="0" borderId="0" xfId="0" applyNumberFormat="1" applyFont="1" applyFill="1" applyAlignment="1" applyProtection="1">
      <alignment horizontal="right" vertical="center" wrapText="1"/>
      <protection/>
    </xf>
    <xf numFmtId="0" fontId="112" fillId="0" borderId="14" xfId="0" applyFont="1" applyFill="1" applyBorder="1" applyAlignment="1" applyProtection="1">
      <alignment horizontal="left" vertical="center" wrapText="1"/>
      <protection locked="0"/>
    </xf>
    <xf numFmtId="191" fontId="112" fillId="0" borderId="0" xfId="0" applyNumberFormat="1" applyFont="1" applyFill="1" applyAlignment="1" applyProtection="1">
      <alignment horizontal="right" vertical="center" wrapText="1"/>
      <protection locked="0"/>
    </xf>
    <xf numFmtId="197" fontId="112" fillId="0" borderId="0" xfId="0" applyNumberFormat="1" applyFont="1" applyFill="1" applyAlignment="1" applyProtection="1">
      <alignment horizontal="right" vertical="center" wrapText="1"/>
      <protection/>
    </xf>
    <xf numFmtId="41" fontId="111" fillId="33" borderId="0" xfId="0" applyNumberFormat="1" applyFont="1" applyFill="1" applyBorder="1" applyAlignment="1" applyProtection="1">
      <alignment vertical="center"/>
      <protection locked="0"/>
    </xf>
    <xf numFmtId="0" fontId="108" fillId="33" borderId="0" xfId="0" applyFont="1" applyFill="1" applyAlignment="1" applyProtection="1">
      <alignment vertical="center"/>
      <protection locked="0"/>
    </xf>
    <xf numFmtId="0" fontId="112" fillId="0" borderId="19" xfId="0" applyFont="1" applyFill="1" applyBorder="1" applyAlignment="1" applyProtection="1">
      <alignment horizontal="right" vertical="center" wrapText="1"/>
      <protection/>
    </xf>
    <xf numFmtId="0" fontId="114" fillId="0" borderId="0" xfId="0" applyFont="1" applyFill="1" applyAlignment="1" applyProtection="1">
      <alignment horizontal="distributed" vertical="center" wrapText="1"/>
      <protection locked="0"/>
    </xf>
    <xf numFmtId="0" fontId="119" fillId="33" borderId="0" xfId="0" applyFont="1" applyFill="1" applyAlignment="1" applyProtection="1">
      <alignment vertical="center"/>
      <protection locked="0"/>
    </xf>
    <xf numFmtId="43" fontId="111" fillId="0" borderId="0" xfId="0" applyNumberFormat="1" applyFont="1" applyFill="1" applyBorder="1" applyAlignment="1" applyProtection="1">
      <alignment vertical="center"/>
      <protection locked="0"/>
    </xf>
    <xf numFmtId="41" fontId="111" fillId="0" borderId="0" xfId="0" applyNumberFormat="1" applyFont="1" applyFill="1" applyBorder="1" applyAlignment="1" applyProtection="1">
      <alignment vertical="center"/>
      <protection locked="0"/>
    </xf>
    <xf numFmtId="43" fontId="108" fillId="0" borderId="0" xfId="0" applyNumberFormat="1" applyFont="1" applyFill="1" applyBorder="1" applyAlignment="1" applyProtection="1">
      <alignment vertical="center"/>
      <protection locked="0"/>
    </xf>
    <xf numFmtId="0" fontId="109" fillId="0" borderId="13" xfId="0" applyFont="1" applyFill="1" applyBorder="1" applyAlignment="1" applyProtection="1">
      <alignment horizontal="center" vertical="center"/>
      <protection locked="0"/>
    </xf>
    <xf numFmtId="0" fontId="109" fillId="0" borderId="15" xfId="0" applyFont="1" applyFill="1" applyBorder="1" applyAlignment="1" applyProtection="1">
      <alignment horizontal="center" vertical="center"/>
      <protection locked="0"/>
    </xf>
    <xf numFmtId="0" fontId="109" fillId="0" borderId="12" xfId="0" applyFont="1" applyFill="1" applyBorder="1" applyAlignment="1" applyProtection="1">
      <alignment horizontal="center" vertical="center"/>
      <protection locked="0"/>
    </xf>
    <xf numFmtId="0" fontId="125" fillId="0" borderId="15" xfId="0" applyFont="1" applyFill="1" applyBorder="1" applyAlignment="1" applyProtection="1">
      <alignment horizontal="center" vertical="center"/>
      <protection locked="0"/>
    </xf>
    <xf numFmtId="0" fontId="125" fillId="0" borderId="12" xfId="0" applyFont="1" applyFill="1" applyBorder="1" applyAlignment="1" applyProtection="1">
      <alignment horizontal="center" vertical="center"/>
      <protection locked="0"/>
    </xf>
    <xf numFmtId="0" fontId="113" fillId="0" borderId="18" xfId="0" applyFont="1" applyFill="1" applyBorder="1" applyAlignment="1" applyProtection="1">
      <alignment horizontal="center" vertical="center"/>
      <protection locked="0"/>
    </xf>
    <xf numFmtId="0" fontId="113" fillId="0" borderId="10" xfId="0" applyFont="1" applyFill="1" applyBorder="1" applyAlignment="1" applyProtection="1">
      <alignment horizontal="center" vertical="center"/>
      <protection locked="0"/>
    </xf>
    <xf numFmtId="0" fontId="113" fillId="0" borderId="11" xfId="0" applyFont="1" applyFill="1" applyBorder="1" applyAlignment="1" applyProtection="1">
      <alignment horizontal="center" vertical="center"/>
      <protection locked="0"/>
    </xf>
    <xf numFmtId="0" fontId="128" fillId="0" borderId="0" xfId="0" applyFont="1" applyFill="1" applyBorder="1" applyAlignment="1" applyProtection="1">
      <alignment horizontal="distributed" vertical="center" wrapText="1" indent="1"/>
      <protection locked="0"/>
    </xf>
    <xf numFmtId="0" fontId="128" fillId="0" borderId="14" xfId="0" applyFont="1" applyFill="1" applyBorder="1" applyAlignment="1" applyProtection="1">
      <alignment horizontal="distributed" vertical="center" wrapText="1" indent="1"/>
      <protection locked="0"/>
    </xf>
    <xf numFmtId="0" fontId="113" fillId="0" borderId="0" xfId="0" applyFont="1" applyFill="1" applyBorder="1" applyAlignment="1" applyProtection="1">
      <alignment horizontal="center" vertical="center"/>
      <protection locked="0"/>
    </xf>
    <xf numFmtId="0" fontId="113" fillId="0" borderId="14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Border="1" applyAlignment="1" applyProtection="1">
      <alignment horizontal="center" vertical="center"/>
      <protection locked="0"/>
    </xf>
    <xf numFmtId="0" fontId="109" fillId="0" borderId="14" xfId="0" applyFont="1" applyFill="1" applyBorder="1" applyAlignment="1" applyProtection="1">
      <alignment horizontal="center" vertical="center"/>
      <protection locked="0"/>
    </xf>
    <xf numFmtId="0" fontId="126" fillId="0" borderId="18" xfId="0" applyFont="1" applyFill="1" applyBorder="1" applyAlignment="1" applyProtection="1">
      <alignment horizontal="center" vertical="center"/>
      <protection locked="0"/>
    </xf>
    <xf numFmtId="0" fontId="114" fillId="0" borderId="0" xfId="0" applyFont="1" applyFill="1" applyBorder="1" applyAlignment="1" applyProtection="1">
      <alignment horizontal="justify" vertical="center" wrapText="1"/>
      <protection locked="0"/>
    </xf>
    <xf numFmtId="0" fontId="114" fillId="0" borderId="14" xfId="0" applyFont="1" applyFill="1" applyBorder="1" applyAlignment="1" applyProtection="1">
      <alignment horizontal="justify" vertical="center" wrapText="1"/>
      <protection locked="0"/>
    </xf>
    <xf numFmtId="0" fontId="116" fillId="0" borderId="0" xfId="0" applyFont="1" applyFill="1" applyAlignment="1" applyProtection="1">
      <alignment vertical="center"/>
      <protection locked="0"/>
    </xf>
    <xf numFmtId="0" fontId="116" fillId="0" borderId="14" xfId="0" applyFont="1" applyFill="1" applyBorder="1" applyAlignment="1" applyProtection="1">
      <alignment vertical="center"/>
      <protection locked="0"/>
    </xf>
    <xf numFmtId="0" fontId="108" fillId="0" borderId="10" xfId="0" applyFont="1" applyFill="1" applyBorder="1" applyAlignment="1" applyProtection="1">
      <alignment vertical="center"/>
      <protection locked="0"/>
    </xf>
    <xf numFmtId="0" fontId="129" fillId="0" borderId="0" xfId="0" applyFont="1" applyFill="1" applyAlignment="1" applyProtection="1">
      <alignment horizontal="center" vertical="center"/>
      <protection locked="0"/>
    </xf>
    <xf numFmtId="0" fontId="130" fillId="0" borderId="0" xfId="0" applyFont="1" applyFill="1" applyAlignment="1" applyProtection="1">
      <alignment horizontal="center" vertical="center"/>
      <protection locked="0"/>
    </xf>
    <xf numFmtId="0" fontId="131" fillId="0" borderId="0" xfId="0" applyFont="1" applyFill="1" applyAlignment="1" applyProtection="1">
      <alignment horizontal="center" vertical="center"/>
      <protection locked="0"/>
    </xf>
    <xf numFmtId="0" fontId="132" fillId="0" borderId="0" xfId="0" applyFont="1" applyFill="1" applyAlignment="1" applyProtection="1">
      <alignment horizontal="center" vertical="center"/>
      <protection locked="0"/>
    </xf>
    <xf numFmtId="0" fontId="133" fillId="0" borderId="0" xfId="0" applyFont="1" applyFill="1" applyAlignment="1" applyProtection="1">
      <alignment horizontal="center" vertical="center"/>
      <protection locked="0"/>
    </xf>
    <xf numFmtId="0" fontId="134" fillId="0" borderId="0" xfId="0" applyFont="1" applyFill="1" applyAlignment="1" applyProtection="1">
      <alignment horizontal="center" vertical="center"/>
      <protection locked="0"/>
    </xf>
    <xf numFmtId="0" fontId="135" fillId="0" borderId="0" xfId="0" applyFont="1" applyFill="1" applyAlignment="1" applyProtection="1">
      <alignment horizontal="center" vertical="center"/>
      <protection locked="0"/>
    </xf>
    <xf numFmtId="0" fontId="126" fillId="0" borderId="0" xfId="0" applyFont="1" applyFill="1" applyAlignment="1" applyProtection="1">
      <alignment horizontal="center" vertical="center"/>
      <protection locked="0"/>
    </xf>
    <xf numFmtId="0" fontId="136" fillId="0" borderId="0" xfId="0" applyFont="1" applyFill="1" applyAlignment="1" applyProtection="1">
      <alignment horizontal="center" vertical="center"/>
      <protection locked="0"/>
    </xf>
    <xf numFmtId="0" fontId="110" fillId="0" borderId="0" xfId="0" applyFont="1" applyFill="1" applyAlignment="1" applyProtection="1">
      <alignment horizontal="center" vertical="center"/>
      <protection locked="0"/>
    </xf>
    <xf numFmtId="0" fontId="109" fillId="0" borderId="20" xfId="0" applyFont="1" applyFill="1" applyBorder="1" applyAlignment="1" applyProtection="1">
      <alignment horizontal="center" vertical="center"/>
      <protection locked="0"/>
    </xf>
    <xf numFmtId="0" fontId="109" fillId="0" borderId="17" xfId="0" applyFont="1" applyFill="1" applyBorder="1" applyAlignment="1" applyProtection="1">
      <alignment horizontal="center" vertical="center"/>
      <protection locked="0"/>
    </xf>
    <xf numFmtId="0" fontId="137" fillId="0" borderId="15" xfId="0" applyFont="1" applyFill="1" applyBorder="1" applyAlignment="1" applyProtection="1">
      <alignment horizontal="center" vertical="center"/>
      <protection locked="0"/>
    </xf>
    <xf numFmtId="0" fontId="136" fillId="0" borderId="18" xfId="0" applyFont="1" applyFill="1" applyBorder="1" applyAlignment="1" applyProtection="1">
      <alignment horizontal="center" vertical="center"/>
      <protection locked="0"/>
    </xf>
    <xf numFmtId="0" fontId="126" fillId="0" borderId="10" xfId="0" applyFont="1" applyFill="1" applyBorder="1" applyAlignment="1" applyProtection="1">
      <alignment horizontal="center" vertical="center"/>
      <protection locked="0"/>
    </xf>
    <xf numFmtId="0" fontId="113" fillId="0" borderId="19" xfId="0" applyFont="1" applyFill="1" applyBorder="1" applyAlignment="1" applyProtection="1">
      <alignment horizontal="center" vertical="center"/>
      <protection locked="0"/>
    </xf>
    <xf numFmtId="0" fontId="126" fillId="0" borderId="14" xfId="0" applyFont="1" applyFill="1" applyBorder="1" applyAlignment="1" applyProtection="1">
      <alignment horizontal="center" vertical="center"/>
      <protection locked="0"/>
    </xf>
    <xf numFmtId="0" fontId="109" fillId="0" borderId="19" xfId="0" applyFont="1" applyFill="1" applyBorder="1" applyAlignment="1" applyProtection="1">
      <alignment horizontal="center" vertical="center"/>
      <protection locked="0"/>
    </xf>
    <xf numFmtId="0" fontId="113" fillId="0" borderId="16" xfId="0" applyFont="1" applyFill="1" applyBorder="1" applyAlignment="1" applyProtection="1">
      <alignment horizontal="center" vertical="center"/>
      <protection locked="0"/>
    </xf>
    <xf numFmtId="0" fontId="113" fillId="0" borderId="20" xfId="0" applyFont="1" applyFill="1" applyBorder="1" applyAlignment="1" applyProtection="1">
      <alignment horizontal="center" vertical="center"/>
      <protection locked="0"/>
    </xf>
    <xf numFmtId="0" fontId="121" fillId="0" borderId="0" xfId="0" applyFont="1" applyFill="1" applyBorder="1" applyAlignment="1" applyProtection="1">
      <alignment horizontal="center" vertical="center"/>
      <protection locked="0"/>
    </xf>
    <xf numFmtId="0" fontId="137" fillId="0" borderId="12" xfId="0" applyFont="1" applyFill="1" applyBorder="1" applyAlignment="1" applyProtection="1">
      <alignment horizontal="center" vertical="center"/>
      <protection locked="0"/>
    </xf>
    <xf numFmtId="0" fontId="138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distributed" vertical="center" wrapText="1" indent="1"/>
      <protection locked="0"/>
    </xf>
    <xf numFmtId="0" fontId="28" fillId="0" borderId="14" xfId="0" applyFont="1" applyFill="1" applyBorder="1" applyAlignment="1" applyProtection="1">
      <alignment horizontal="distributed" vertical="center" wrapText="1" inden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14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110" zoomScaleSheetLayoutView="110" zoomScalePageLayoutView="0" workbookViewId="0" topLeftCell="A14">
      <selection activeCell="C22" sqref="C22"/>
    </sheetView>
  </sheetViews>
  <sheetFormatPr defaultColWidth="9.00390625" defaultRowHeight="16.5"/>
  <cols>
    <col min="1" max="1" width="2.875" style="68" customWidth="1"/>
    <col min="2" max="2" width="23.50390625" style="68" customWidth="1"/>
    <col min="3" max="3" width="11.625" style="68" customWidth="1"/>
    <col min="4" max="4" width="20.625" style="68" customWidth="1"/>
    <col min="5" max="5" width="20.50390625" style="68" customWidth="1"/>
    <col min="6" max="6" width="19.625" style="68" customWidth="1"/>
    <col min="7" max="8" width="19.75390625" style="68" customWidth="1"/>
    <col min="9" max="9" width="3.625" style="68" customWidth="1"/>
    <col min="10" max="10" width="16.375" style="68" customWidth="1"/>
    <col min="11" max="16384" width="9.00390625" style="68" customWidth="1"/>
  </cols>
  <sheetData>
    <row r="1" spans="1:10" ht="11.25" customHeight="1">
      <c r="A1" s="67" t="s">
        <v>104</v>
      </c>
      <c r="J1" s="69" t="s">
        <v>105</v>
      </c>
    </row>
    <row r="2" ht="6" customHeight="1">
      <c r="B2" s="70"/>
    </row>
    <row r="3" spans="1:10" ht="24" customHeight="1">
      <c r="A3" s="190" t="s">
        <v>2</v>
      </c>
      <c r="B3" s="190"/>
      <c r="C3" s="190"/>
      <c r="D3" s="190"/>
      <c r="E3" s="190"/>
      <c r="F3" s="188" t="s">
        <v>37</v>
      </c>
      <c r="G3" s="189"/>
      <c r="H3" s="189"/>
      <c r="I3" s="189"/>
      <c r="J3" s="189"/>
    </row>
    <row r="4" ht="6" customHeight="1"/>
    <row r="5" spans="1:10" ht="27" customHeight="1">
      <c r="A5" s="191" t="s">
        <v>106</v>
      </c>
      <c r="B5" s="191"/>
      <c r="C5" s="191"/>
      <c r="D5" s="191"/>
      <c r="E5" s="191"/>
      <c r="F5" s="193" t="s">
        <v>57</v>
      </c>
      <c r="G5" s="194"/>
      <c r="H5" s="194"/>
      <c r="I5" s="194"/>
      <c r="J5" s="194"/>
    </row>
    <row r="6" ht="9.75" customHeight="1"/>
    <row r="7" spans="1:10" ht="18.75" customHeight="1">
      <c r="A7" s="192" t="s">
        <v>8</v>
      </c>
      <c r="B7" s="192"/>
      <c r="C7" s="192"/>
      <c r="D7" s="192"/>
      <c r="E7" s="192"/>
      <c r="F7" s="195" t="s">
        <v>35</v>
      </c>
      <c r="G7" s="196"/>
      <c r="H7" s="196"/>
      <c r="I7" s="196"/>
      <c r="J7" s="196"/>
    </row>
    <row r="8" spans="1:10" ht="12" customHeight="1">
      <c r="A8" s="197" t="s">
        <v>36</v>
      </c>
      <c r="B8" s="71" t="s">
        <v>47</v>
      </c>
      <c r="I8" s="180" t="s">
        <v>38</v>
      </c>
      <c r="J8" s="70" t="s">
        <v>49</v>
      </c>
    </row>
    <row r="9" spans="1:10" ht="13.5" customHeight="1">
      <c r="A9" s="197"/>
      <c r="B9" s="71" t="s">
        <v>48</v>
      </c>
      <c r="I9" s="180"/>
      <c r="J9" s="70" t="s">
        <v>107</v>
      </c>
    </row>
    <row r="10" spans="2:10" ht="1.5" customHeight="1">
      <c r="B10" s="72"/>
      <c r="H10" s="73"/>
      <c r="I10" s="73"/>
      <c r="J10" s="74"/>
    </row>
    <row r="11" spans="1:10" ht="13.5" customHeight="1">
      <c r="A11" s="173" t="s">
        <v>83</v>
      </c>
      <c r="B11" s="173"/>
      <c r="C11" s="174"/>
      <c r="D11" s="175" t="s">
        <v>34</v>
      </c>
      <c r="E11" s="182"/>
      <c r="F11" s="173" t="s">
        <v>13</v>
      </c>
      <c r="G11" s="187"/>
      <c r="H11" s="124" t="s">
        <v>15</v>
      </c>
      <c r="I11" s="124"/>
      <c r="J11" s="124" t="s">
        <v>20</v>
      </c>
    </row>
    <row r="12" spans="1:10" ht="12.75" customHeight="1">
      <c r="A12" s="178"/>
      <c r="B12" s="178"/>
      <c r="C12" s="179"/>
      <c r="D12" s="75"/>
      <c r="E12" s="122" t="s">
        <v>9</v>
      </c>
      <c r="F12" s="76" t="s">
        <v>14</v>
      </c>
      <c r="G12" s="77"/>
      <c r="H12" s="168" t="s">
        <v>16</v>
      </c>
      <c r="I12" s="170"/>
      <c r="J12" s="172"/>
    </row>
    <row r="13" spans="1:10" ht="13.5" customHeight="1">
      <c r="A13" s="178"/>
      <c r="B13" s="178"/>
      <c r="C13" s="179"/>
      <c r="D13" s="175" t="s">
        <v>108</v>
      </c>
      <c r="E13" s="174"/>
      <c r="F13" s="173" t="s">
        <v>17</v>
      </c>
      <c r="G13" s="174"/>
      <c r="H13" s="175" t="s">
        <v>109</v>
      </c>
      <c r="I13" s="173"/>
      <c r="J13" s="174"/>
    </row>
    <row r="14" spans="1:10" ht="12.75" customHeight="1">
      <c r="A14" s="180" t="s">
        <v>82</v>
      </c>
      <c r="B14" s="180"/>
      <c r="C14" s="181"/>
      <c r="D14" s="168" t="s">
        <v>10</v>
      </c>
      <c r="E14" s="169"/>
      <c r="F14" s="170" t="s">
        <v>21</v>
      </c>
      <c r="G14" s="171"/>
      <c r="H14" s="168" t="s">
        <v>18</v>
      </c>
      <c r="I14" s="170"/>
      <c r="J14" s="171"/>
    </row>
    <row r="15" spans="1:10" ht="15" customHeight="1">
      <c r="A15" s="180"/>
      <c r="B15" s="180"/>
      <c r="C15" s="181"/>
      <c r="D15" s="78" t="s">
        <v>110</v>
      </c>
      <c r="E15" s="78" t="s">
        <v>111</v>
      </c>
      <c r="F15" s="125" t="s">
        <v>110</v>
      </c>
      <c r="G15" s="125" t="s">
        <v>112</v>
      </c>
      <c r="H15" s="78" t="s">
        <v>0</v>
      </c>
      <c r="I15" s="175" t="s">
        <v>111</v>
      </c>
      <c r="J15" s="174"/>
    </row>
    <row r="16" spans="1:10" ht="12.75" customHeight="1">
      <c r="A16" s="170"/>
      <c r="B16" s="170"/>
      <c r="C16" s="169"/>
      <c r="D16" s="79" t="s">
        <v>11</v>
      </c>
      <c r="E16" s="79" t="s">
        <v>12</v>
      </c>
      <c r="F16" s="121" t="s">
        <v>11</v>
      </c>
      <c r="G16" s="79" t="s">
        <v>19</v>
      </c>
      <c r="H16" s="79" t="s">
        <v>11</v>
      </c>
      <c r="I16" s="168" t="s">
        <v>12</v>
      </c>
      <c r="J16" s="169"/>
    </row>
    <row r="17" spans="2:5" ht="6.75" customHeight="1">
      <c r="B17" s="80"/>
      <c r="C17" s="81"/>
      <c r="D17" s="127"/>
      <c r="E17" s="127"/>
    </row>
    <row r="18" spans="1:10" ht="22.5" customHeight="1" hidden="1">
      <c r="A18" s="82"/>
      <c r="B18" s="83" t="s">
        <v>113</v>
      </c>
      <c r="C18" s="84" t="s">
        <v>3</v>
      </c>
      <c r="D18" s="85">
        <f>SUM('表34'!H18+'表34 (完)'!D17,'表34 (完)'!H17)</f>
        <v>587.22</v>
      </c>
      <c r="E18" s="66">
        <f>SUM(J18+'表34 (完)'!E17,'表34 (完)'!I17)</f>
        <v>63596.06</v>
      </c>
      <c r="F18" s="85">
        <f>SUM('表34 (續一)'!L19+'表34 (完)'!F17+'表34 (完)'!J17)</f>
        <v>621.8799999999999</v>
      </c>
      <c r="G18" s="86">
        <f>SUM('表34 (續一)'!M19+'表34 (完)'!G17,'表34 (完)'!K17)</f>
        <v>3046946</v>
      </c>
      <c r="H18" s="87">
        <f>SUM('表34 (續一)'!D19,'表34 (續一)'!J19)</f>
        <v>344.81</v>
      </c>
      <c r="I18" s="85"/>
      <c r="J18" s="66">
        <f>SUM('表34 (續一)'!E19,'表34 (續一)'!K19)</f>
        <v>45431.04</v>
      </c>
    </row>
    <row r="19" spans="1:10" ht="9" customHeight="1" hidden="1">
      <c r="A19" s="82"/>
      <c r="B19" s="183"/>
      <c r="C19" s="184"/>
      <c r="D19" s="85"/>
      <c r="E19" s="66"/>
      <c r="F19" s="85"/>
      <c r="G19" s="86"/>
      <c r="H19" s="87"/>
      <c r="I19" s="88"/>
      <c r="J19" s="66"/>
    </row>
    <row r="20" spans="1:10" ht="3.75" customHeight="1">
      <c r="A20" s="82"/>
      <c r="B20" s="83"/>
      <c r="C20" s="84"/>
      <c r="D20" s="89"/>
      <c r="E20" s="90"/>
      <c r="F20" s="89"/>
      <c r="G20" s="91"/>
      <c r="H20" s="89"/>
      <c r="I20" s="89"/>
      <c r="J20" s="90"/>
    </row>
    <row r="21" spans="1:10" ht="18" customHeight="1">
      <c r="A21" s="185" t="s">
        <v>114</v>
      </c>
      <c r="B21" s="185"/>
      <c r="C21" s="186"/>
      <c r="D21" s="92"/>
      <c r="E21" s="90"/>
      <c r="F21" s="93"/>
      <c r="G21" s="91"/>
      <c r="H21" s="89"/>
      <c r="I21" s="89"/>
      <c r="J21" s="90"/>
    </row>
    <row r="22" spans="1:10" ht="25.5" customHeight="1">
      <c r="A22" s="82"/>
      <c r="B22" s="83" t="s">
        <v>115</v>
      </c>
      <c r="C22" s="84" t="s">
        <v>85</v>
      </c>
      <c r="D22" s="93">
        <f>H22+'表34 (完)'!D21+'表34 (完)'!H21</f>
        <v>151.4483</v>
      </c>
      <c r="E22" s="90">
        <f>J22+'表34 (完)'!E21+'表34 (完)'!I21</f>
        <v>46230.102</v>
      </c>
      <c r="F22" s="92">
        <f>'表34 (續一)'!L23+'表34 (完)'!F21+'表34 (完)'!J21</f>
        <v>377.8553</v>
      </c>
      <c r="G22" s="91">
        <f>'表34 (續一)'!M23+'表34 (完)'!G21+'表34 (完)'!K21</f>
        <v>1772876</v>
      </c>
      <c r="H22" s="93">
        <f>'表34 (續一)'!D23+'表34 (續一)'!J23</f>
        <v>119.47829999999999</v>
      </c>
      <c r="I22" s="89"/>
      <c r="J22" s="90">
        <f>'表34 (續一)'!E23+'表34 (續一)'!K23</f>
        <v>39137.112</v>
      </c>
    </row>
    <row r="23" spans="1:10" ht="25.5" customHeight="1">
      <c r="A23" s="82"/>
      <c r="B23" s="83" t="s">
        <v>116</v>
      </c>
      <c r="C23" s="84" t="s">
        <v>86</v>
      </c>
      <c r="D23" s="89">
        <f>H23+'表34 (完)'!D22+'表34 (完)'!H22</f>
        <v>170.45999999999998</v>
      </c>
      <c r="E23" s="90">
        <f>J23+'表34 (完)'!E22+'表34 (完)'!I22</f>
        <v>42219.14</v>
      </c>
      <c r="F23" s="92">
        <f>'表34 (續一)'!L24+'表34 (完)'!F22+'表34 (完)'!J22</f>
        <v>285.13</v>
      </c>
      <c r="G23" s="91">
        <f>'表34 (續一)'!M24+'表34 (完)'!G22+'表34 (完)'!K22</f>
        <v>1532111</v>
      </c>
      <c r="H23" s="93">
        <f>'表34 (續一)'!D24+'表34 (續一)'!J24</f>
        <v>128.84</v>
      </c>
      <c r="I23" s="89"/>
      <c r="J23" s="90">
        <f>'表34 (續一)'!E24+'表34 (續一)'!K24</f>
        <v>33330.28</v>
      </c>
    </row>
    <row r="24" spans="1:10" ht="25.5" customHeight="1">
      <c r="A24" s="82"/>
      <c r="B24" s="83" t="s">
        <v>117</v>
      </c>
      <c r="C24" s="84" t="s">
        <v>87</v>
      </c>
      <c r="D24" s="92">
        <f>H24+'表34 (完)'!D23+'表34 (完)'!H23</f>
        <v>155.45</v>
      </c>
      <c r="E24" s="90">
        <f>J24+'表34 (完)'!E23+'表34 (完)'!I23</f>
        <v>62271.44</v>
      </c>
      <c r="F24" s="92">
        <f>'表34 (續一)'!L25+'表34 (完)'!F23+'表34 (完)'!J23</f>
        <v>393.69</v>
      </c>
      <c r="G24" s="91">
        <f>'表34 (續一)'!M25+'表34 (完)'!G23+'表34 (完)'!K23</f>
        <v>2427516</v>
      </c>
      <c r="H24" s="93">
        <f>'表34 (續一)'!D25+'表34 (續一)'!J25</f>
        <v>115.00999999999999</v>
      </c>
      <c r="I24" s="89"/>
      <c r="J24" s="90">
        <f>'表34 (續一)'!E25+'表34 (續一)'!K25</f>
        <v>49662.32</v>
      </c>
    </row>
    <row r="25" spans="1:10" ht="25.5" customHeight="1">
      <c r="A25" s="82"/>
      <c r="B25" s="83" t="s">
        <v>118</v>
      </c>
      <c r="C25" s="84" t="s">
        <v>88</v>
      </c>
      <c r="D25" s="89">
        <f>H25+'表34 (完)'!D24+'表34 (完)'!H24</f>
        <v>189.28</v>
      </c>
      <c r="E25" s="90">
        <f>J25+'表34 (完)'!E24+'表34 (完)'!I24</f>
        <v>51608.04</v>
      </c>
      <c r="F25" s="92">
        <f>'表34 (續一)'!L26+'表34 (完)'!F24+'表34 (完)'!J24</f>
        <v>487.57</v>
      </c>
      <c r="G25" s="91">
        <f>'表34 (續一)'!M26+'表34 (完)'!G24+'表34 (完)'!K24</f>
        <v>2431258</v>
      </c>
      <c r="H25" s="93">
        <f>'表34 (續一)'!D26+'表34 (續一)'!J26</f>
        <v>135.66</v>
      </c>
      <c r="I25" s="89"/>
      <c r="J25" s="90">
        <f>'表34 (續一)'!E26+'表34 (續一)'!K26</f>
        <v>40491.68</v>
      </c>
    </row>
    <row r="26" spans="1:10" ht="25.5" customHeight="1">
      <c r="A26" s="82"/>
      <c r="B26" s="83" t="s">
        <v>119</v>
      </c>
      <c r="C26" s="84" t="s">
        <v>89</v>
      </c>
      <c r="D26" s="89">
        <f>H26+'表34 (完)'!D25+'表34 (完)'!H25</f>
        <v>123.53</v>
      </c>
      <c r="E26" s="90">
        <f>J26+'表34 (完)'!E25+'表34 (完)'!I25</f>
        <v>42043.259999999995</v>
      </c>
      <c r="F26" s="92">
        <f>'表34 (續一)'!L27+'表34 (完)'!F25+'表34 (完)'!J25</f>
        <v>286.62</v>
      </c>
      <c r="G26" s="91">
        <f>'表34 (續一)'!M27+'表34 (完)'!G25+'表34 (完)'!K25</f>
        <v>1803786</v>
      </c>
      <c r="H26" s="93">
        <f>'表34 (續一)'!D27+'表34 (續一)'!J27</f>
        <v>63.48</v>
      </c>
      <c r="I26" s="89"/>
      <c r="J26" s="90">
        <f>'表34 (續一)'!E27+'表34 (續一)'!K27</f>
        <v>27301.129999999997</v>
      </c>
    </row>
    <row r="27" spans="1:10" ht="25.5" customHeight="1">
      <c r="A27" s="82"/>
      <c r="B27" s="83" t="s">
        <v>120</v>
      </c>
      <c r="C27" s="84" t="s">
        <v>63</v>
      </c>
      <c r="D27" s="92">
        <f>H27+'表34 (完)'!D26+'表34 (完)'!H26</f>
        <v>86.94999999999999</v>
      </c>
      <c r="E27" s="90">
        <f>J27+'表34 (完)'!E26+'表34 (完)'!I26</f>
        <v>33964.729999999996</v>
      </c>
      <c r="F27" s="92">
        <f>'表34 (續一)'!L28+'表34 (完)'!F26+'表34 (完)'!J26</f>
        <v>181.20000000000002</v>
      </c>
      <c r="G27" s="91">
        <f>'表34 (續一)'!M28+'表34 (完)'!G26+'表34 (完)'!K26</f>
        <v>1229043</v>
      </c>
      <c r="H27" s="93">
        <f>'表34 (續一)'!D28+'表34 (續一)'!J28</f>
        <v>35.16</v>
      </c>
      <c r="I27" s="89"/>
      <c r="J27" s="90">
        <f>'表34 (續一)'!E28+'表34 (續一)'!K28</f>
        <v>23846.96</v>
      </c>
    </row>
    <row r="28" spans="1:10" ht="25.5" customHeight="1">
      <c r="A28" s="82"/>
      <c r="B28" s="83" t="s">
        <v>121</v>
      </c>
      <c r="C28" s="84" t="s">
        <v>90</v>
      </c>
      <c r="D28" s="94">
        <f>H28+'表34 (完)'!D27+'表34 (完)'!H27</f>
        <v>100.50999999999999</v>
      </c>
      <c r="E28" s="90">
        <f>J28+'表34 (完)'!E27+'表34 (完)'!I27</f>
        <v>38304.9</v>
      </c>
      <c r="F28" s="92">
        <f>'表34 (續一)'!L29+'表34 (完)'!F27+'表34 (完)'!J27</f>
        <v>130.73</v>
      </c>
      <c r="G28" s="91">
        <f>'表34 (續一)'!M29+'表34 (完)'!G27+'表34 (完)'!K27</f>
        <v>609969</v>
      </c>
      <c r="H28" s="94">
        <f>'表34 (續一)'!D29+'表34 (續一)'!J29</f>
        <v>46.050000000000004</v>
      </c>
      <c r="I28" s="95"/>
      <c r="J28" s="90">
        <f>'表34 (續一)'!E29+'表34 (續一)'!K29</f>
        <v>24460.78</v>
      </c>
    </row>
    <row r="29" spans="1:10" ht="25.5" customHeight="1">
      <c r="A29" s="82"/>
      <c r="B29" s="83" t="s">
        <v>122</v>
      </c>
      <c r="C29" s="84" t="s">
        <v>91</v>
      </c>
      <c r="D29" s="92">
        <f>H29+'表34 (完)'!D28+'表34 (完)'!H28</f>
        <v>93.45</v>
      </c>
      <c r="E29" s="90">
        <f>J29+'表34 (完)'!E28+'表34 (完)'!I28</f>
        <v>46914.450000000004</v>
      </c>
      <c r="F29" s="92">
        <f>'表34 (續一)'!L30+'表34 (完)'!F28+'表34 (完)'!J28</f>
        <v>191.86</v>
      </c>
      <c r="G29" s="91">
        <f>'表34 (續一)'!M30+'表34 (完)'!G28+'表34 (完)'!K28</f>
        <v>1067344</v>
      </c>
      <c r="H29" s="93">
        <f>'表34 (續一)'!D30+'表34 (續一)'!J30</f>
        <v>25.56</v>
      </c>
      <c r="I29" s="89"/>
      <c r="J29" s="90">
        <f>'表34 (續一)'!E30+'表34 (續一)'!K30</f>
        <v>32806.270000000004</v>
      </c>
    </row>
    <row r="30" spans="1:10" ht="25.5" customHeight="1">
      <c r="A30" s="82"/>
      <c r="B30" s="83" t="s">
        <v>123</v>
      </c>
      <c r="C30" s="84" t="s">
        <v>92</v>
      </c>
      <c r="D30" s="92">
        <f>H30+'表34 (完)'!D29+'表34 (完)'!H29</f>
        <v>103.61000000000001</v>
      </c>
      <c r="E30" s="90">
        <v>39942.54</v>
      </c>
      <c r="F30" s="90">
        <v>249.97</v>
      </c>
      <c r="G30" s="91">
        <v>737486</v>
      </c>
      <c r="H30" s="93">
        <f>'表34 (續一)'!D31+'表34 (續一)'!J31</f>
        <v>45.67</v>
      </c>
      <c r="I30" s="89"/>
      <c r="J30" s="90">
        <f>'表34 (續一)'!E31+'表34 (續一)'!K31</f>
        <v>30411.699999999997</v>
      </c>
    </row>
    <row r="31" spans="1:10" ht="25.5" customHeight="1">
      <c r="A31" s="82"/>
      <c r="B31" s="83" t="s">
        <v>124</v>
      </c>
      <c r="C31" s="84" t="s">
        <v>102</v>
      </c>
      <c r="D31" s="92">
        <f>D32+D35</f>
        <v>102.07</v>
      </c>
      <c r="E31" s="90">
        <f>E32+E35</f>
        <v>45261.259999999995</v>
      </c>
      <c r="F31" s="90">
        <f>F32+F35</f>
        <v>135.60000000000002</v>
      </c>
      <c r="G31" s="91">
        <f>G32+G35</f>
        <v>730163</v>
      </c>
      <c r="H31" s="93">
        <f>H32+H35</f>
        <v>52.88</v>
      </c>
      <c r="I31" s="89"/>
      <c r="J31" s="90">
        <f>J32+J35</f>
        <v>36355.54</v>
      </c>
    </row>
    <row r="32" spans="1:10" s="101" customFormat="1" ht="22.5" customHeight="1">
      <c r="A32" s="96"/>
      <c r="B32" s="176" t="s">
        <v>125</v>
      </c>
      <c r="C32" s="177"/>
      <c r="D32" s="97">
        <f>D33+D34</f>
        <v>64.32</v>
      </c>
      <c r="E32" s="98">
        <f>E33+E34</f>
        <v>21785.739999999998</v>
      </c>
      <c r="F32" s="98">
        <f>F33+F34</f>
        <v>63.36</v>
      </c>
      <c r="G32" s="99">
        <f>G33+G34</f>
        <v>399390</v>
      </c>
      <c r="H32" s="97">
        <f>H33+H34</f>
        <v>30.32</v>
      </c>
      <c r="I32" s="100"/>
      <c r="J32" s="98">
        <f>J33+J34</f>
        <v>16184.279999999999</v>
      </c>
    </row>
    <row r="33" spans="1:10" ht="22.5" customHeight="1">
      <c r="A33" s="82"/>
      <c r="B33" s="102" t="s">
        <v>126</v>
      </c>
      <c r="C33" s="103" t="s">
        <v>4</v>
      </c>
      <c r="D33" s="104">
        <f>H33+'表34 (完)'!D32+'表34 (完)'!H32</f>
        <v>46.2</v>
      </c>
      <c r="E33" s="105">
        <f>J33+'表34 (完)'!E32+'表34 (完)'!I32</f>
        <v>12643.74</v>
      </c>
      <c r="F33" s="104">
        <f>'表34 (續一)'!L34+'表34 (完)'!F32+'表34 (完)'!J32</f>
        <v>32.61</v>
      </c>
      <c r="G33" s="106">
        <f>'表34 (續一)'!M34+'表34 (完)'!G32+'表34 (完)'!K32</f>
        <v>160793</v>
      </c>
      <c r="H33" s="104">
        <f>'表34 (續一)'!D34+'表34 (續一)'!J34</f>
        <v>25.09</v>
      </c>
      <c r="I33" s="107"/>
      <c r="J33" s="105">
        <f>'表34 (續一)'!E34+'表34 (續一)'!K34</f>
        <v>9622.039999999999</v>
      </c>
    </row>
    <row r="34" spans="1:10" ht="22.5" customHeight="1">
      <c r="A34" s="82"/>
      <c r="B34" s="102" t="s">
        <v>127</v>
      </c>
      <c r="C34" s="103" t="s">
        <v>5</v>
      </c>
      <c r="D34" s="104">
        <f>H34+'表34 (完)'!D33+'表34 (完)'!H33</f>
        <v>18.119999999999997</v>
      </c>
      <c r="E34" s="105">
        <f>J34+'表34 (完)'!E33+'表34 (完)'!I33</f>
        <v>9142</v>
      </c>
      <c r="F34" s="104">
        <f>'表34 (續一)'!L35+'表34 (完)'!F33+'表34 (完)'!J33</f>
        <v>30.75</v>
      </c>
      <c r="G34" s="106">
        <f>'表34 (續一)'!M35+'表34 (完)'!G33+'表34 (完)'!K33</f>
        <v>238597</v>
      </c>
      <c r="H34" s="104">
        <f>'表34 (續一)'!D35+'表34 (續一)'!J35</f>
        <v>5.2299999999999995</v>
      </c>
      <c r="I34" s="107"/>
      <c r="J34" s="105">
        <f>'表34 (續一)'!E35+'表34 (續一)'!K35</f>
        <v>6562.24</v>
      </c>
    </row>
    <row r="35" spans="1:10" s="101" customFormat="1" ht="22.5" customHeight="1">
      <c r="A35" s="96"/>
      <c r="B35" s="176" t="s">
        <v>128</v>
      </c>
      <c r="C35" s="177"/>
      <c r="D35" s="97">
        <f>D36+D37</f>
        <v>37.75</v>
      </c>
      <c r="E35" s="98">
        <f>E36+E37</f>
        <v>23475.52</v>
      </c>
      <c r="F35" s="98">
        <f>F36+F37</f>
        <v>72.24000000000001</v>
      </c>
      <c r="G35" s="99">
        <f>G36+G37</f>
        <v>330773</v>
      </c>
      <c r="H35" s="97">
        <f>H36+H37</f>
        <v>22.560000000000002</v>
      </c>
      <c r="I35" s="100"/>
      <c r="J35" s="98">
        <f>J36+J37</f>
        <v>20171.260000000002</v>
      </c>
    </row>
    <row r="36" spans="1:10" ht="22.5" customHeight="1">
      <c r="A36" s="82"/>
      <c r="B36" s="102" t="s">
        <v>129</v>
      </c>
      <c r="C36" s="103" t="s">
        <v>6</v>
      </c>
      <c r="D36" s="104">
        <f>H36+'表34 (完)'!D36+'表34 (完)'!H36</f>
        <v>8.34</v>
      </c>
      <c r="E36" s="105">
        <f>J36+'表34 (完)'!E36+'表34 (完)'!I36</f>
        <v>7863.540000000001</v>
      </c>
      <c r="F36" s="104">
        <f>'表34 (續一)'!L38+'表34 (完)'!F36+'表34 (完)'!J36</f>
        <v>30.19</v>
      </c>
      <c r="G36" s="106">
        <f>'表34 (續一)'!M38+'表34 (完)'!G36+'表34 (完)'!K36</f>
        <v>195466</v>
      </c>
      <c r="H36" s="104">
        <f>'表34 (續一)'!D38+'表34 (續一)'!J38</f>
        <v>5.32</v>
      </c>
      <c r="I36" s="107"/>
      <c r="J36" s="105">
        <f>'表34 (續一)'!E38+'表34 (續一)'!K38</f>
        <v>6785.450000000001</v>
      </c>
    </row>
    <row r="37" spans="1:10" ht="22.5" customHeight="1">
      <c r="A37" s="82"/>
      <c r="B37" s="102" t="s">
        <v>130</v>
      </c>
      <c r="C37" s="103" t="s">
        <v>7</v>
      </c>
      <c r="D37" s="104">
        <f>H37+'表34 (完)'!D37+'表34 (完)'!H37</f>
        <v>29.410000000000004</v>
      </c>
      <c r="E37" s="105">
        <f>J37+'表34 (完)'!E37+'表34 (完)'!I37</f>
        <v>15611.98</v>
      </c>
      <c r="F37" s="104">
        <f>'表34 (續一)'!L39+'表34 (完)'!F37+'表34 (完)'!J37</f>
        <v>42.050000000000004</v>
      </c>
      <c r="G37" s="106">
        <f>'表34 (續一)'!M39+'表34 (完)'!G37+'表34 (完)'!K37</f>
        <v>135307</v>
      </c>
      <c r="H37" s="104">
        <f>'表34 (續一)'!D39+'表34 (續一)'!J39</f>
        <v>17.240000000000002</v>
      </c>
      <c r="I37" s="107"/>
      <c r="J37" s="105">
        <f>'表34 (續一)'!E39+'表34 (續一)'!K39</f>
        <v>13385.81</v>
      </c>
    </row>
    <row r="38" spans="1:10" ht="7.5" customHeight="1">
      <c r="A38" s="108"/>
      <c r="B38" s="109"/>
      <c r="C38" s="110"/>
      <c r="D38" s="111"/>
      <c r="E38" s="112"/>
      <c r="F38" s="108"/>
      <c r="G38" s="108"/>
      <c r="H38" s="108"/>
      <c r="I38" s="108"/>
      <c r="J38" s="108"/>
    </row>
    <row r="39" spans="1:11" ht="12" customHeight="1">
      <c r="A39" s="113" t="s">
        <v>56</v>
      </c>
      <c r="F39" s="114" t="s">
        <v>30</v>
      </c>
      <c r="K39" s="115"/>
    </row>
    <row r="40" spans="1:6" ht="12" customHeight="1">
      <c r="A40" s="113" t="s">
        <v>131</v>
      </c>
      <c r="F40" s="114" t="s">
        <v>31</v>
      </c>
    </row>
    <row r="41" spans="6:10" ht="10.5" customHeight="1">
      <c r="F41" s="114" t="s">
        <v>46</v>
      </c>
      <c r="G41" s="114"/>
      <c r="H41" s="114"/>
      <c r="I41" s="114"/>
      <c r="J41" s="114"/>
    </row>
  </sheetData>
  <sheetProtection/>
  <mergeCells count="25">
    <mergeCell ref="B35:C35"/>
    <mergeCell ref="F11:G11"/>
    <mergeCell ref="F3:J3"/>
    <mergeCell ref="A3:E3"/>
    <mergeCell ref="A5:E5"/>
    <mergeCell ref="A7:E7"/>
    <mergeCell ref="F5:J5"/>
    <mergeCell ref="F7:J7"/>
    <mergeCell ref="I8:I9"/>
    <mergeCell ref="A8:A9"/>
    <mergeCell ref="B32:C32"/>
    <mergeCell ref="D13:E13"/>
    <mergeCell ref="A11:C13"/>
    <mergeCell ref="A14:C16"/>
    <mergeCell ref="D14:E14"/>
    <mergeCell ref="D11:E11"/>
    <mergeCell ref="B19:C19"/>
    <mergeCell ref="A21:C21"/>
    <mergeCell ref="I16:J16"/>
    <mergeCell ref="H14:J14"/>
    <mergeCell ref="H12:J12"/>
    <mergeCell ref="F13:G13"/>
    <mergeCell ref="H13:J13"/>
    <mergeCell ref="I15:J15"/>
    <mergeCell ref="F14:G14"/>
  </mergeCells>
  <printOptions/>
  <pageMargins left="1.0236220472440944" right="1.0236220472440944" top="0.984251968503937" bottom="1.7716535433070868" header="0" footer="0"/>
  <pageSetup fitToWidth="0"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5"/>
  <sheetViews>
    <sheetView zoomScaleSheetLayoutView="85" zoomScalePageLayoutView="0" workbookViewId="0" topLeftCell="A1">
      <selection activeCell="G36" sqref="G36"/>
    </sheetView>
  </sheetViews>
  <sheetFormatPr defaultColWidth="9.00390625" defaultRowHeight="16.5"/>
  <cols>
    <col min="1" max="1" width="2.875" style="68" customWidth="1"/>
    <col min="2" max="2" width="20.625" style="68" customWidth="1"/>
    <col min="3" max="3" width="10.50390625" style="68" customWidth="1"/>
    <col min="4" max="4" width="11.00390625" style="68" customWidth="1"/>
    <col min="5" max="5" width="11.875" style="68" customWidth="1"/>
    <col min="6" max="6" width="10.375" style="68" customWidth="1"/>
    <col min="7" max="7" width="11.875" style="68" customWidth="1"/>
    <col min="8" max="8" width="13.00390625" style="68" customWidth="1"/>
    <col min="9" max="9" width="13.625" style="68" customWidth="1"/>
    <col min="10" max="11" width="13.125" style="68" customWidth="1"/>
    <col min="12" max="12" width="11.625" style="68" customWidth="1"/>
    <col min="13" max="13" width="14.625" style="68" customWidth="1"/>
    <col min="14" max="16384" width="9.00390625" style="68" customWidth="1"/>
  </cols>
  <sheetData>
    <row r="1" spans="1:13" ht="11.25" customHeight="1">
      <c r="A1" s="67" t="s">
        <v>132</v>
      </c>
      <c r="B1" s="130"/>
      <c r="M1" s="69" t="s">
        <v>133</v>
      </c>
    </row>
    <row r="2" ht="3.75" customHeight="1">
      <c r="B2" s="70"/>
    </row>
    <row r="3" ht="11.25" customHeight="1"/>
    <row r="4" spans="1:13" ht="27" customHeight="1">
      <c r="A4" s="191" t="s">
        <v>134</v>
      </c>
      <c r="B4" s="191"/>
      <c r="C4" s="191"/>
      <c r="D4" s="191"/>
      <c r="E4" s="191"/>
      <c r="F4" s="191"/>
      <c r="G4" s="191"/>
      <c r="H4" s="193" t="s">
        <v>58</v>
      </c>
      <c r="I4" s="194"/>
      <c r="J4" s="194"/>
      <c r="K4" s="194"/>
      <c r="L4" s="194"/>
      <c r="M4" s="194"/>
    </row>
    <row r="5" ht="13.5" customHeight="1"/>
    <row r="6" spans="1:13" ht="18.75" customHeight="1">
      <c r="A6" s="192" t="s">
        <v>8</v>
      </c>
      <c r="B6" s="192"/>
      <c r="C6" s="192"/>
      <c r="D6" s="192"/>
      <c r="E6" s="192"/>
      <c r="F6" s="192"/>
      <c r="G6" s="192"/>
      <c r="H6" s="195" t="s">
        <v>22</v>
      </c>
      <c r="I6" s="196"/>
      <c r="J6" s="196"/>
      <c r="K6" s="196"/>
      <c r="L6" s="196"/>
      <c r="M6" s="196"/>
    </row>
    <row r="7" spans="1:13" ht="12" customHeight="1">
      <c r="A7" s="197" t="s">
        <v>32</v>
      </c>
      <c r="B7" s="71" t="s">
        <v>47</v>
      </c>
      <c r="L7" s="180" t="s">
        <v>40</v>
      </c>
      <c r="M7" s="70" t="s">
        <v>50</v>
      </c>
    </row>
    <row r="8" spans="1:13" ht="14.25" customHeight="1">
      <c r="A8" s="197"/>
      <c r="B8" s="71" t="s">
        <v>48</v>
      </c>
      <c r="L8" s="180"/>
      <c r="M8" s="70" t="s">
        <v>135</v>
      </c>
    </row>
    <row r="9" spans="2:13" ht="1.5" customHeight="1">
      <c r="B9" s="113"/>
      <c r="L9" s="73"/>
      <c r="M9" s="114"/>
    </row>
    <row r="10" spans="1:13" ht="14.25" customHeight="1">
      <c r="A10" s="173" t="s">
        <v>83</v>
      </c>
      <c r="B10" s="173"/>
      <c r="C10" s="174"/>
      <c r="D10" s="131" t="s">
        <v>136</v>
      </c>
      <c r="E10" s="132"/>
      <c r="F10" s="132"/>
      <c r="G10" s="133"/>
      <c r="H10" s="133"/>
      <c r="I10" s="124"/>
      <c r="J10" s="124"/>
      <c r="K10" s="134" t="s">
        <v>1</v>
      </c>
      <c r="L10" s="135"/>
      <c r="M10" s="136"/>
    </row>
    <row r="11" spans="1:13" ht="13.5" customHeight="1">
      <c r="A11" s="178"/>
      <c r="B11" s="178"/>
      <c r="C11" s="179"/>
      <c r="D11" s="137"/>
      <c r="E11" s="80"/>
      <c r="F11" s="80"/>
      <c r="G11" s="138"/>
      <c r="H11" s="138" t="s">
        <v>25</v>
      </c>
      <c r="I11" s="80"/>
      <c r="J11" s="80"/>
      <c r="K11" s="80"/>
      <c r="L11" s="203" t="s">
        <v>137</v>
      </c>
      <c r="M11" s="204"/>
    </row>
    <row r="12" spans="1:13" ht="14.25" customHeight="1">
      <c r="A12" s="178"/>
      <c r="B12" s="178"/>
      <c r="C12" s="179"/>
      <c r="D12" s="175" t="s">
        <v>138</v>
      </c>
      <c r="E12" s="201"/>
      <c r="F12" s="201"/>
      <c r="G12" s="201"/>
      <c r="H12" s="173" t="s">
        <v>139</v>
      </c>
      <c r="I12" s="174"/>
      <c r="J12" s="175" t="s">
        <v>140</v>
      </c>
      <c r="K12" s="174"/>
      <c r="L12" s="139"/>
      <c r="M12" s="126"/>
    </row>
    <row r="13" spans="1:13" ht="12.75" customHeight="1">
      <c r="A13" s="178"/>
      <c r="B13" s="178"/>
      <c r="C13" s="179"/>
      <c r="D13" s="168" t="s">
        <v>41</v>
      </c>
      <c r="E13" s="209"/>
      <c r="F13" s="209"/>
      <c r="G13" s="209"/>
      <c r="H13" s="122"/>
      <c r="I13" s="123"/>
      <c r="J13" s="168" t="s">
        <v>43</v>
      </c>
      <c r="K13" s="171"/>
      <c r="L13" s="140"/>
      <c r="M13" s="141"/>
    </row>
    <row r="14" spans="1:13" ht="14.25" customHeight="1">
      <c r="A14" s="180" t="s">
        <v>84</v>
      </c>
      <c r="B14" s="180"/>
      <c r="C14" s="181"/>
      <c r="D14" s="175" t="s">
        <v>23</v>
      </c>
      <c r="E14" s="202"/>
      <c r="F14" s="175" t="s">
        <v>141</v>
      </c>
      <c r="G14" s="210"/>
      <c r="H14" s="173" t="s">
        <v>142</v>
      </c>
      <c r="I14" s="174"/>
      <c r="J14" s="206" t="s">
        <v>143</v>
      </c>
      <c r="K14" s="174" t="s">
        <v>144</v>
      </c>
      <c r="L14" s="205" t="s">
        <v>26</v>
      </c>
      <c r="M14" s="181"/>
    </row>
    <row r="15" spans="1:13" ht="12.75" customHeight="1">
      <c r="A15" s="180"/>
      <c r="B15" s="180"/>
      <c r="C15" s="181"/>
      <c r="D15" s="168" t="s">
        <v>24</v>
      </c>
      <c r="E15" s="169"/>
      <c r="F15" s="168" t="s">
        <v>42</v>
      </c>
      <c r="G15" s="200"/>
      <c r="H15" s="170" t="s">
        <v>33</v>
      </c>
      <c r="I15" s="169"/>
      <c r="J15" s="207"/>
      <c r="K15" s="179"/>
      <c r="L15" s="120"/>
      <c r="M15" s="141"/>
    </row>
    <row r="16" spans="1:13" ht="15" customHeight="1">
      <c r="A16" s="180"/>
      <c r="B16" s="180"/>
      <c r="C16" s="181"/>
      <c r="D16" s="78" t="s">
        <v>145</v>
      </c>
      <c r="E16" s="78" t="s">
        <v>146</v>
      </c>
      <c r="F16" s="78" t="s">
        <v>145</v>
      </c>
      <c r="G16" s="78" t="s">
        <v>146</v>
      </c>
      <c r="H16" s="125" t="s">
        <v>147</v>
      </c>
      <c r="I16" s="78" t="s">
        <v>146</v>
      </c>
      <c r="J16" s="198" t="s">
        <v>11</v>
      </c>
      <c r="K16" s="198" t="s">
        <v>12</v>
      </c>
      <c r="L16" s="78" t="s">
        <v>145</v>
      </c>
      <c r="M16" s="78" t="s">
        <v>148</v>
      </c>
    </row>
    <row r="17" spans="1:13" ht="12.75" customHeight="1">
      <c r="A17" s="170"/>
      <c r="B17" s="170"/>
      <c r="C17" s="169"/>
      <c r="D17" s="79" t="s">
        <v>11</v>
      </c>
      <c r="E17" s="79" t="s">
        <v>12</v>
      </c>
      <c r="F17" s="79" t="s">
        <v>11</v>
      </c>
      <c r="G17" s="79" t="s">
        <v>12</v>
      </c>
      <c r="H17" s="121" t="s">
        <v>11</v>
      </c>
      <c r="I17" s="79" t="s">
        <v>12</v>
      </c>
      <c r="J17" s="199"/>
      <c r="K17" s="199"/>
      <c r="L17" s="79" t="s">
        <v>11</v>
      </c>
      <c r="M17" s="79" t="s">
        <v>19</v>
      </c>
    </row>
    <row r="18" spans="2:12" ht="8.25" customHeight="1">
      <c r="B18" s="80"/>
      <c r="C18" s="81"/>
      <c r="D18" s="127"/>
      <c r="E18" s="127"/>
      <c r="F18" s="127"/>
      <c r="G18" s="127"/>
      <c r="L18" s="142"/>
    </row>
    <row r="19" spans="1:13" ht="22.5" customHeight="1" hidden="1">
      <c r="A19" s="82"/>
      <c r="B19" s="83" t="s">
        <v>113</v>
      </c>
      <c r="C19" s="84" t="s">
        <v>3</v>
      </c>
      <c r="D19" s="85">
        <f>SUM(F19,H19)</f>
        <v>199.93</v>
      </c>
      <c r="E19" s="66">
        <f>SUM(G19,I19)</f>
        <v>32150.73</v>
      </c>
      <c r="F19" s="85">
        <v>27.71</v>
      </c>
      <c r="G19" s="66">
        <v>1670.53</v>
      </c>
      <c r="H19" s="85">
        <v>172.22</v>
      </c>
      <c r="I19" s="66">
        <v>30480.2</v>
      </c>
      <c r="J19" s="85">
        <v>144.88</v>
      </c>
      <c r="K19" s="66">
        <v>13280.31</v>
      </c>
      <c r="L19" s="85">
        <v>520.56</v>
      </c>
      <c r="M19" s="86">
        <v>2553020</v>
      </c>
    </row>
    <row r="20" spans="1:13" ht="8.25" customHeight="1" hidden="1">
      <c r="A20" s="82"/>
      <c r="B20" s="183"/>
      <c r="C20" s="184"/>
      <c r="D20" s="85"/>
      <c r="E20" s="66"/>
      <c r="F20" s="88"/>
      <c r="G20" s="143"/>
      <c r="H20" s="88"/>
      <c r="I20" s="143"/>
      <c r="J20" s="88"/>
      <c r="K20" s="143"/>
      <c r="L20" s="88"/>
      <c r="M20" s="144"/>
    </row>
    <row r="21" spans="1:13" ht="6" customHeight="1">
      <c r="A21" s="82"/>
      <c r="B21" s="183"/>
      <c r="C21" s="184"/>
      <c r="D21" s="89"/>
      <c r="E21" s="90"/>
      <c r="F21" s="145"/>
      <c r="G21" s="146"/>
      <c r="H21" s="145"/>
      <c r="I21" s="146"/>
      <c r="J21" s="145"/>
      <c r="K21" s="146"/>
      <c r="L21" s="145"/>
      <c r="M21" s="147"/>
    </row>
    <row r="22" spans="1:13" ht="18" customHeight="1">
      <c r="A22" s="185" t="s">
        <v>114</v>
      </c>
      <c r="B22" s="185"/>
      <c r="C22" s="186"/>
      <c r="D22" s="92"/>
      <c r="E22" s="90"/>
      <c r="F22" s="93"/>
      <c r="G22" s="91"/>
      <c r="H22" s="89"/>
      <c r="I22" s="89"/>
      <c r="J22" s="90"/>
      <c r="K22" s="148"/>
      <c r="L22" s="148"/>
      <c r="M22" s="148"/>
    </row>
    <row r="23" spans="1:13" ht="25.5" customHeight="1">
      <c r="A23" s="82"/>
      <c r="B23" s="83" t="s">
        <v>115</v>
      </c>
      <c r="C23" s="84" t="s">
        <v>85</v>
      </c>
      <c r="D23" s="93">
        <f>F23+H23</f>
        <v>49.2283</v>
      </c>
      <c r="E23" s="90">
        <f>G23+I23</f>
        <v>18095.06</v>
      </c>
      <c r="F23" s="89">
        <v>5.79</v>
      </c>
      <c r="G23" s="90">
        <v>2280.45</v>
      </c>
      <c r="H23" s="93">
        <v>43.4383</v>
      </c>
      <c r="I23" s="90">
        <v>15814.61</v>
      </c>
      <c r="J23" s="89">
        <v>70.25</v>
      </c>
      <c r="K23" s="90">
        <v>21042.052</v>
      </c>
      <c r="L23" s="92">
        <v>348.8753</v>
      </c>
      <c r="M23" s="91">
        <v>1561170</v>
      </c>
    </row>
    <row r="24" spans="1:13" ht="25.5" customHeight="1">
      <c r="A24" s="82"/>
      <c r="B24" s="83" t="s">
        <v>116</v>
      </c>
      <c r="C24" s="84" t="s">
        <v>86</v>
      </c>
      <c r="D24" s="93">
        <f aca="true" t="shared" si="0" ref="D24:D31">F24+H24</f>
        <v>85.28</v>
      </c>
      <c r="E24" s="90">
        <f aca="true" t="shared" si="1" ref="E24:E31">G24+I24</f>
        <v>23896.489999999998</v>
      </c>
      <c r="F24" s="89">
        <v>15.37</v>
      </c>
      <c r="G24" s="90">
        <v>10733.529999999999</v>
      </c>
      <c r="H24" s="93">
        <v>69.91</v>
      </c>
      <c r="I24" s="90">
        <v>13162.96</v>
      </c>
      <c r="J24" s="89">
        <v>43.56</v>
      </c>
      <c r="K24" s="90">
        <v>9433.789999999999</v>
      </c>
      <c r="L24" s="92">
        <v>243.88</v>
      </c>
      <c r="M24" s="91">
        <v>1203491</v>
      </c>
    </row>
    <row r="25" spans="1:13" ht="25.5" customHeight="1">
      <c r="A25" s="82"/>
      <c r="B25" s="83" t="s">
        <v>117</v>
      </c>
      <c r="C25" s="84" t="s">
        <v>87</v>
      </c>
      <c r="D25" s="93">
        <f t="shared" si="0"/>
        <v>77.39999999999999</v>
      </c>
      <c r="E25" s="90">
        <f t="shared" si="1"/>
        <v>36540.68</v>
      </c>
      <c r="F25" s="89">
        <v>2.1100000000000003</v>
      </c>
      <c r="G25" s="90">
        <v>13834.9</v>
      </c>
      <c r="H25" s="149">
        <v>75.28999999999999</v>
      </c>
      <c r="I25" s="90">
        <v>22705.780000000002</v>
      </c>
      <c r="J25" s="89">
        <v>37.61</v>
      </c>
      <c r="K25" s="90">
        <v>13121.64</v>
      </c>
      <c r="L25" s="92">
        <v>371.24</v>
      </c>
      <c r="M25" s="91">
        <v>2286615</v>
      </c>
    </row>
    <row r="26" spans="1:13" ht="25.5" customHeight="1">
      <c r="A26" s="82"/>
      <c r="B26" s="83" t="s">
        <v>118</v>
      </c>
      <c r="C26" s="84" t="s">
        <v>88</v>
      </c>
      <c r="D26" s="93">
        <f t="shared" si="0"/>
        <v>86.55</v>
      </c>
      <c r="E26" s="90">
        <f t="shared" si="1"/>
        <v>21595.11</v>
      </c>
      <c r="F26" s="89">
        <v>59.61</v>
      </c>
      <c r="G26" s="90">
        <v>15963.65</v>
      </c>
      <c r="H26" s="89">
        <v>26.94</v>
      </c>
      <c r="I26" s="90">
        <v>5631.459999999999</v>
      </c>
      <c r="J26" s="89">
        <v>49.11</v>
      </c>
      <c r="K26" s="90">
        <v>18896.57</v>
      </c>
      <c r="L26" s="92">
        <v>463.54999999999995</v>
      </c>
      <c r="M26" s="91">
        <v>2230349</v>
      </c>
    </row>
    <row r="27" spans="1:13" ht="25.5" customHeight="1">
      <c r="A27" s="82"/>
      <c r="B27" s="83" t="s">
        <v>119</v>
      </c>
      <c r="C27" s="84" t="s">
        <v>89</v>
      </c>
      <c r="D27" s="93">
        <f t="shared" si="0"/>
        <v>40.15</v>
      </c>
      <c r="E27" s="90">
        <f t="shared" si="1"/>
        <v>15516.67</v>
      </c>
      <c r="F27" s="89">
        <v>11.56</v>
      </c>
      <c r="G27" s="90">
        <v>8107.65</v>
      </c>
      <c r="H27" s="89">
        <v>28.59</v>
      </c>
      <c r="I27" s="90">
        <v>7409.02</v>
      </c>
      <c r="J27" s="89">
        <v>23.33</v>
      </c>
      <c r="K27" s="90">
        <v>11784.46</v>
      </c>
      <c r="L27" s="92">
        <v>263.43</v>
      </c>
      <c r="M27" s="91">
        <v>1647730</v>
      </c>
    </row>
    <row r="28" spans="1:13" ht="25.5" customHeight="1">
      <c r="A28" s="82"/>
      <c r="B28" s="83" t="s">
        <v>120</v>
      </c>
      <c r="C28" s="84" t="s">
        <v>63</v>
      </c>
      <c r="D28" s="93">
        <f t="shared" si="0"/>
        <v>33.48</v>
      </c>
      <c r="E28" s="90">
        <f t="shared" si="1"/>
        <v>16941.96</v>
      </c>
      <c r="F28" s="89">
        <v>3.65</v>
      </c>
      <c r="G28" s="90">
        <v>8375.68</v>
      </c>
      <c r="H28" s="89">
        <v>29.83</v>
      </c>
      <c r="I28" s="90">
        <v>8566.28</v>
      </c>
      <c r="J28" s="89">
        <v>1.68</v>
      </c>
      <c r="K28" s="90">
        <v>6905</v>
      </c>
      <c r="L28" s="92">
        <v>145</v>
      </c>
      <c r="M28" s="91">
        <v>979340</v>
      </c>
    </row>
    <row r="29" spans="1:13" ht="25.5" customHeight="1">
      <c r="A29" s="82"/>
      <c r="B29" s="83" t="s">
        <v>121</v>
      </c>
      <c r="C29" s="84" t="s">
        <v>90</v>
      </c>
      <c r="D29" s="93">
        <f t="shared" si="0"/>
        <v>32.09</v>
      </c>
      <c r="E29" s="90">
        <f t="shared" si="1"/>
        <v>18724.78</v>
      </c>
      <c r="F29" s="94">
        <v>12.92</v>
      </c>
      <c r="G29" s="94">
        <v>11334.07</v>
      </c>
      <c r="H29" s="94">
        <v>19.17</v>
      </c>
      <c r="I29" s="94">
        <v>7390.71</v>
      </c>
      <c r="J29" s="94">
        <v>13.96</v>
      </c>
      <c r="K29" s="94">
        <v>5736</v>
      </c>
      <c r="L29" s="92">
        <v>114</v>
      </c>
      <c r="M29" s="150">
        <v>431365</v>
      </c>
    </row>
    <row r="30" spans="1:13" ht="25.5" customHeight="1">
      <c r="A30" s="82"/>
      <c r="B30" s="83" t="s">
        <v>122</v>
      </c>
      <c r="C30" s="84" t="s">
        <v>91</v>
      </c>
      <c r="D30" s="93">
        <f t="shared" si="0"/>
        <v>25.56</v>
      </c>
      <c r="E30" s="90">
        <f t="shared" si="1"/>
        <v>24032.47</v>
      </c>
      <c r="F30" s="94">
        <v>11.969999999999999</v>
      </c>
      <c r="G30" s="94">
        <v>18937.65</v>
      </c>
      <c r="H30" s="94">
        <v>13.59</v>
      </c>
      <c r="I30" s="94">
        <v>5094.82</v>
      </c>
      <c r="J30" s="151">
        <v>0</v>
      </c>
      <c r="K30" s="94">
        <v>8773.8</v>
      </c>
      <c r="L30" s="92">
        <v>149.93</v>
      </c>
      <c r="M30" s="150">
        <v>461340</v>
      </c>
    </row>
    <row r="31" spans="1:13" ht="25.5" customHeight="1">
      <c r="A31" s="82"/>
      <c r="B31" s="83" t="s">
        <v>123</v>
      </c>
      <c r="C31" s="84" t="s">
        <v>92</v>
      </c>
      <c r="D31" s="93">
        <f t="shared" si="0"/>
        <v>36.43</v>
      </c>
      <c r="E31" s="90">
        <f t="shared" si="1"/>
        <v>18336.36</v>
      </c>
      <c r="F31" s="152">
        <v>19.66</v>
      </c>
      <c r="G31" s="66">
        <v>16061.61</v>
      </c>
      <c r="H31" s="152">
        <v>16.77</v>
      </c>
      <c r="I31" s="66">
        <v>2274.75</v>
      </c>
      <c r="J31" s="153">
        <v>9.24</v>
      </c>
      <c r="K31" s="66">
        <v>12075.339999999998</v>
      </c>
      <c r="L31" s="154">
        <v>226.98000000000002</v>
      </c>
      <c r="M31" s="86">
        <v>459055</v>
      </c>
    </row>
    <row r="32" spans="1:13" ht="25.5" customHeight="1">
      <c r="A32" s="82"/>
      <c r="B32" s="83" t="s">
        <v>124</v>
      </c>
      <c r="C32" s="84" t="s">
        <v>102</v>
      </c>
      <c r="D32" s="149">
        <f aca="true" t="shared" si="2" ref="D32:M32">D33+D37</f>
        <v>45.24</v>
      </c>
      <c r="E32" s="90">
        <f t="shared" si="2"/>
        <v>26319.43</v>
      </c>
      <c r="F32" s="149">
        <f t="shared" si="2"/>
        <v>40.58</v>
      </c>
      <c r="G32" s="90">
        <f t="shared" si="2"/>
        <v>26154.15</v>
      </c>
      <c r="H32" s="149">
        <f t="shared" si="2"/>
        <v>4.66</v>
      </c>
      <c r="I32" s="90">
        <f t="shared" si="2"/>
        <v>165.28</v>
      </c>
      <c r="J32" s="151">
        <f t="shared" si="2"/>
        <v>7.64</v>
      </c>
      <c r="K32" s="90">
        <f t="shared" si="2"/>
        <v>10036.11</v>
      </c>
      <c r="L32" s="92">
        <f t="shared" si="2"/>
        <v>112.73</v>
      </c>
      <c r="M32" s="91">
        <f t="shared" si="2"/>
        <v>478479</v>
      </c>
    </row>
    <row r="33" spans="1:13" s="101" customFormat="1" ht="22.5" customHeight="1">
      <c r="A33" s="96"/>
      <c r="B33" s="176" t="s">
        <v>125</v>
      </c>
      <c r="C33" s="177"/>
      <c r="D33" s="97">
        <f>F33+H33</f>
        <v>26.3</v>
      </c>
      <c r="E33" s="98">
        <f>G33+I33</f>
        <v>10504.58</v>
      </c>
      <c r="F33" s="155">
        <f>SUM(F34:F35)</f>
        <v>23.240000000000002</v>
      </c>
      <c r="G33" s="98">
        <f aca="true" t="shared" si="3" ref="G33:M33">SUM(G34:G35)</f>
        <v>10455.06</v>
      </c>
      <c r="H33" s="100">
        <f t="shared" si="3"/>
        <v>3.06</v>
      </c>
      <c r="I33" s="98">
        <f t="shared" si="3"/>
        <v>49.519999999999996</v>
      </c>
      <c r="J33" s="156">
        <f>SUM(J34:J35)</f>
        <v>4.02</v>
      </c>
      <c r="K33" s="98">
        <f>SUM(K34:K35)</f>
        <v>5679.700000000001</v>
      </c>
      <c r="L33" s="155">
        <f t="shared" si="3"/>
        <v>51.7</v>
      </c>
      <c r="M33" s="99">
        <f t="shared" si="3"/>
        <v>245539</v>
      </c>
    </row>
    <row r="34" spans="1:14" s="161" customFormat="1" ht="22.5" customHeight="1">
      <c r="A34" s="82"/>
      <c r="B34" s="102" t="s">
        <v>126</v>
      </c>
      <c r="C34" s="157" t="s">
        <v>54</v>
      </c>
      <c r="D34" s="104">
        <f>SUM(F34,H34)</f>
        <v>22.54</v>
      </c>
      <c r="E34" s="105">
        <f>SUM(G34,I34)</f>
        <v>8592.14</v>
      </c>
      <c r="F34" s="158">
        <v>19.48</v>
      </c>
      <c r="G34" s="158">
        <v>8568.55</v>
      </c>
      <c r="H34" s="158">
        <v>3.06</v>
      </c>
      <c r="I34" s="158">
        <v>23.59</v>
      </c>
      <c r="J34" s="158">
        <v>2.55</v>
      </c>
      <c r="K34" s="158">
        <v>1029.9</v>
      </c>
      <c r="L34" s="158">
        <v>25.27</v>
      </c>
      <c r="M34" s="159">
        <v>78802</v>
      </c>
      <c r="N34" s="160"/>
    </row>
    <row r="35" spans="1:14" s="161" customFormat="1" ht="22.5" customHeight="1">
      <c r="A35" s="82"/>
      <c r="B35" s="102" t="s">
        <v>127</v>
      </c>
      <c r="C35" s="157" t="s">
        <v>51</v>
      </c>
      <c r="D35" s="162">
        <f>SUM(F35,H35)</f>
        <v>3.76</v>
      </c>
      <c r="E35" s="105">
        <f>SUM(G35,I35)</f>
        <v>1912.44</v>
      </c>
      <c r="F35" s="158">
        <v>3.76</v>
      </c>
      <c r="G35" s="158">
        <v>1886.51</v>
      </c>
      <c r="H35" s="158">
        <v>0</v>
      </c>
      <c r="I35" s="158">
        <v>25.93</v>
      </c>
      <c r="J35" s="158">
        <v>1.47</v>
      </c>
      <c r="K35" s="158">
        <v>4649.8</v>
      </c>
      <c r="L35" s="158">
        <v>26.43</v>
      </c>
      <c r="M35" s="159">
        <v>166737</v>
      </c>
      <c r="N35" s="160"/>
    </row>
    <row r="36" spans="1:13" s="161" customFormat="1" ht="6.75" customHeight="1">
      <c r="A36" s="82"/>
      <c r="B36" s="163"/>
      <c r="C36" s="103"/>
      <c r="D36" s="107"/>
      <c r="E36" s="105"/>
      <c r="F36" s="88"/>
      <c r="G36" s="143"/>
      <c r="H36" s="88"/>
      <c r="I36" s="143"/>
      <c r="J36" s="88"/>
      <c r="K36" s="143"/>
      <c r="L36" s="88"/>
      <c r="M36" s="144"/>
    </row>
    <row r="37" spans="1:13" s="164" customFormat="1" ht="22.5" customHeight="1">
      <c r="A37" s="96"/>
      <c r="B37" s="176" t="s">
        <v>128</v>
      </c>
      <c r="C37" s="177"/>
      <c r="D37" s="97">
        <f>F37+H37</f>
        <v>18.94</v>
      </c>
      <c r="E37" s="98">
        <f>G37+I37</f>
        <v>15814.85</v>
      </c>
      <c r="F37" s="97">
        <f aca="true" t="shared" si="4" ref="F37:M37">SUM(F38:F39)</f>
        <v>17.34</v>
      </c>
      <c r="G37" s="98">
        <f t="shared" si="4"/>
        <v>15699.09</v>
      </c>
      <c r="H37" s="97">
        <f t="shared" si="4"/>
        <v>1.6</v>
      </c>
      <c r="I37" s="98">
        <f t="shared" si="4"/>
        <v>115.76</v>
      </c>
      <c r="J37" s="156">
        <f t="shared" si="4"/>
        <v>3.62</v>
      </c>
      <c r="K37" s="98">
        <f t="shared" si="4"/>
        <v>4356.41</v>
      </c>
      <c r="L37" s="97">
        <f t="shared" si="4"/>
        <v>61.03</v>
      </c>
      <c r="M37" s="99">
        <f t="shared" si="4"/>
        <v>232940</v>
      </c>
    </row>
    <row r="38" spans="1:15" s="161" customFormat="1" ht="22.5" customHeight="1">
      <c r="A38" s="82"/>
      <c r="B38" s="102" t="s">
        <v>129</v>
      </c>
      <c r="C38" s="157" t="s">
        <v>52</v>
      </c>
      <c r="D38" s="104">
        <f>SUM(F38,H38)</f>
        <v>1.7</v>
      </c>
      <c r="E38" s="105">
        <f>SUM(G38,I38)</f>
        <v>3876.34</v>
      </c>
      <c r="F38" s="158">
        <v>1.7</v>
      </c>
      <c r="G38" s="158">
        <v>3868.55</v>
      </c>
      <c r="H38" s="158">
        <v>0</v>
      </c>
      <c r="I38" s="158">
        <v>7.79</v>
      </c>
      <c r="J38" s="158">
        <v>3.62</v>
      </c>
      <c r="K38" s="158">
        <v>2909.11</v>
      </c>
      <c r="L38" s="158">
        <v>24.92</v>
      </c>
      <c r="M38" s="159">
        <v>142716</v>
      </c>
      <c r="N38" s="160"/>
      <c r="O38" s="160"/>
    </row>
    <row r="39" spans="1:15" s="161" customFormat="1" ht="22.5" customHeight="1">
      <c r="A39" s="82"/>
      <c r="B39" s="102" t="s">
        <v>130</v>
      </c>
      <c r="C39" s="157" t="s">
        <v>53</v>
      </c>
      <c r="D39" s="104">
        <f>SUM(F39,H39)</f>
        <v>17.240000000000002</v>
      </c>
      <c r="E39" s="105">
        <f>SUM(G39,I39)</f>
        <v>11938.51</v>
      </c>
      <c r="F39" s="158">
        <v>15.64</v>
      </c>
      <c r="G39" s="158">
        <v>11830.54</v>
      </c>
      <c r="H39" s="158">
        <v>1.6</v>
      </c>
      <c r="I39" s="158">
        <v>107.97</v>
      </c>
      <c r="J39" s="158">
        <v>0</v>
      </c>
      <c r="K39" s="158">
        <v>1447.3</v>
      </c>
      <c r="L39" s="158">
        <v>36.11</v>
      </c>
      <c r="M39" s="159">
        <v>90224</v>
      </c>
      <c r="N39" s="160"/>
      <c r="O39" s="160"/>
    </row>
    <row r="40" spans="1:13" ht="12" customHeight="1">
      <c r="A40" s="108"/>
      <c r="B40" s="109"/>
      <c r="C40" s="110"/>
      <c r="D40" s="111"/>
      <c r="E40" s="111"/>
      <c r="F40" s="111"/>
      <c r="G40" s="111"/>
      <c r="H40" s="108"/>
      <c r="I40" s="108"/>
      <c r="J40" s="108"/>
      <c r="K40" s="108"/>
      <c r="L40" s="108"/>
      <c r="M40" s="108"/>
    </row>
    <row r="42" s="80" customFormat="1" ht="16.5"/>
    <row r="43" spans="1:13" s="80" customFormat="1" ht="16.5">
      <c r="A43" s="208"/>
      <c r="B43" s="208"/>
      <c r="C43" s="165"/>
      <c r="D43" s="165">
        <v>45.239999999999995</v>
      </c>
      <c r="E43" s="165">
        <v>26319.43</v>
      </c>
      <c r="F43" s="165">
        <v>40.58</v>
      </c>
      <c r="G43" s="165">
        <v>26154.15</v>
      </c>
      <c r="H43" s="165">
        <v>4.66</v>
      </c>
      <c r="I43" s="165">
        <v>165.28</v>
      </c>
      <c r="J43" s="166">
        <v>7.64</v>
      </c>
      <c r="K43" s="166">
        <v>10036.11</v>
      </c>
      <c r="L43" s="166">
        <v>112.73</v>
      </c>
      <c r="M43" s="80">
        <v>478479</v>
      </c>
    </row>
    <row r="44" s="80" customFormat="1" ht="16.5"/>
    <row r="45" spans="4:13" s="80" customFormat="1" ht="16.5">
      <c r="D45" s="167">
        <f>D32-D43</f>
        <v>0</v>
      </c>
      <c r="E45" s="167">
        <f aca="true" t="shared" si="5" ref="E45:M45">E32-E43</f>
        <v>0</v>
      </c>
      <c r="F45" s="167">
        <f t="shared" si="5"/>
        <v>0</v>
      </c>
      <c r="G45" s="167">
        <f t="shared" si="5"/>
        <v>0</v>
      </c>
      <c r="H45" s="167">
        <f t="shared" si="5"/>
        <v>0</v>
      </c>
      <c r="I45" s="167">
        <f t="shared" si="5"/>
        <v>0</v>
      </c>
      <c r="J45" s="167">
        <f t="shared" si="5"/>
        <v>0</v>
      </c>
      <c r="K45" s="167">
        <f t="shared" si="5"/>
        <v>0</v>
      </c>
      <c r="L45" s="167">
        <f t="shared" si="5"/>
        <v>0</v>
      </c>
      <c r="M45" s="167">
        <f t="shared" si="5"/>
        <v>0</v>
      </c>
    </row>
  </sheetData>
  <sheetProtection/>
  <mergeCells count="31">
    <mergeCell ref="A43:B43"/>
    <mergeCell ref="D13:G13"/>
    <mergeCell ref="D15:E15"/>
    <mergeCell ref="F14:G14"/>
    <mergeCell ref="B37:C37"/>
    <mergeCell ref="B20:C20"/>
    <mergeCell ref="A10:C13"/>
    <mergeCell ref="B33:C33"/>
    <mergeCell ref="A22:C22"/>
    <mergeCell ref="H4:M4"/>
    <mergeCell ref="H6:M6"/>
    <mergeCell ref="H12:I12"/>
    <mergeCell ref="L11:M11"/>
    <mergeCell ref="L14:M14"/>
    <mergeCell ref="J14:J15"/>
    <mergeCell ref="L7:L8"/>
    <mergeCell ref="H14:I14"/>
    <mergeCell ref="H15:I15"/>
    <mergeCell ref="A4:G4"/>
    <mergeCell ref="A6:G6"/>
    <mergeCell ref="F15:G15"/>
    <mergeCell ref="A7:A8"/>
    <mergeCell ref="D12:G12"/>
    <mergeCell ref="D14:E14"/>
    <mergeCell ref="K16:K17"/>
    <mergeCell ref="J12:K12"/>
    <mergeCell ref="J13:K13"/>
    <mergeCell ref="K14:K15"/>
    <mergeCell ref="A14:C17"/>
    <mergeCell ref="B21:C21"/>
    <mergeCell ref="J16:J17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SheetLayoutView="100" zoomScalePageLayoutView="0" workbookViewId="0" topLeftCell="A15">
      <selection activeCell="H37" sqref="H37"/>
    </sheetView>
  </sheetViews>
  <sheetFormatPr defaultColWidth="9.00390625" defaultRowHeight="16.5"/>
  <cols>
    <col min="1" max="1" width="2.875" style="6" customWidth="1"/>
    <col min="2" max="2" width="22.375" style="6" customWidth="1"/>
    <col min="3" max="3" width="10.75390625" style="6" customWidth="1"/>
    <col min="4" max="4" width="13.75390625" style="6" customWidth="1"/>
    <col min="5" max="5" width="15.50390625" style="6" customWidth="1"/>
    <col min="6" max="6" width="13.875" style="6" customWidth="1"/>
    <col min="7" max="8" width="15.625" style="6" customWidth="1"/>
    <col min="9" max="9" width="16.50390625" style="6" customWidth="1"/>
    <col min="10" max="11" width="15.625" style="6" customWidth="1"/>
    <col min="12" max="16384" width="9.00390625" style="6" customWidth="1"/>
  </cols>
  <sheetData>
    <row r="1" spans="1:11" ht="11.25" customHeight="1">
      <c r="A1" s="37" t="s">
        <v>68</v>
      </c>
      <c r="K1" s="7" t="s">
        <v>69</v>
      </c>
    </row>
    <row r="2" ht="5.25" customHeight="1">
      <c r="B2" s="8"/>
    </row>
    <row r="3" ht="11.25" customHeight="1"/>
    <row r="4" spans="1:11" ht="27" customHeight="1">
      <c r="A4" s="233" t="s">
        <v>70</v>
      </c>
      <c r="B4" s="233"/>
      <c r="C4" s="233"/>
      <c r="D4" s="233"/>
      <c r="E4" s="233"/>
      <c r="F4" s="233"/>
      <c r="G4" s="222" t="s">
        <v>59</v>
      </c>
      <c r="H4" s="223"/>
      <c r="I4" s="223"/>
      <c r="J4" s="223"/>
      <c r="K4" s="223"/>
    </row>
    <row r="5" ht="13.5" customHeight="1"/>
    <row r="6" spans="1:11" ht="18.75" customHeight="1">
      <c r="A6" s="234" t="s">
        <v>8</v>
      </c>
      <c r="B6" s="234"/>
      <c r="C6" s="234"/>
      <c r="D6" s="234"/>
      <c r="E6" s="234"/>
      <c r="F6" s="234"/>
      <c r="G6" s="236" t="s">
        <v>22</v>
      </c>
      <c r="H6" s="237"/>
      <c r="I6" s="237"/>
      <c r="J6" s="237"/>
      <c r="K6" s="237"/>
    </row>
    <row r="7" spans="1:11" ht="12" customHeight="1">
      <c r="A7" s="235" t="s">
        <v>32</v>
      </c>
      <c r="B7" s="8" t="s">
        <v>71</v>
      </c>
      <c r="J7" s="232" t="s">
        <v>39</v>
      </c>
      <c r="K7" s="8" t="s">
        <v>50</v>
      </c>
    </row>
    <row r="8" spans="1:11" ht="14.25" customHeight="1">
      <c r="A8" s="235"/>
      <c r="B8" s="9" t="s">
        <v>72</v>
      </c>
      <c r="J8" s="232"/>
      <c r="K8" s="8" t="s">
        <v>73</v>
      </c>
    </row>
    <row r="9" spans="2:11" ht="1.5" customHeight="1">
      <c r="B9" s="36"/>
      <c r="J9" s="11"/>
      <c r="K9" s="8"/>
    </row>
    <row r="10" spans="1:11" ht="14.25" customHeight="1">
      <c r="A10" s="213" t="s">
        <v>83</v>
      </c>
      <c r="B10" s="213"/>
      <c r="C10" s="226"/>
      <c r="D10" s="13" t="s">
        <v>44</v>
      </c>
      <c r="E10" s="38"/>
      <c r="F10" s="39"/>
      <c r="G10" s="12" t="s">
        <v>20</v>
      </c>
      <c r="H10" s="211" t="s">
        <v>74</v>
      </c>
      <c r="I10" s="213"/>
      <c r="J10" s="213"/>
      <c r="K10" s="213"/>
    </row>
    <row r="11" spans="1:11" ht="12.75" customHeight="1">
      <c r="A11" s="227"/>
      <c r="B11" s="227"/>
      <c r="C11" s="228"/>
      <c r="D11" s="40"/>
      <c r="E11" s="215" t="s">
        <v>27</v>
      </c>
      <c r="F11" s="225"/>
      <c r="G11" s="41"/>
      <c r="H11" s="42"/>
      <c r="I11" s="215" t="s">
        <v>45</v>
      </c>
      <c r="J11" s="224"/>
      <c r="K11" s="14"/>
    </row>
    <row r="12" spans="1:11" ht="14.25" customHeight="1">
      <c r="A12" s="227"/>
      <c r="B12" s="227"/>
      <c r="C12" s="228"/>
      <c r="D12" s="211" t="s">
        <v>75</v>
      </c>
      <c r="E12" s="212"/>
      <c r="F12" s="43" t="s">
        <v>76</v>
      </c>
      <c r="G12" s="12"/>
      <c r="H12" s="211" t="s">
        <v>77</v>
      </c>
      <c r="I12" s="212"/>
      <c r="J12" s="211" t="s">
        <v>29</v>
      </c>
      <c r="K12" s="213"/>
    </row>
    <row r="13" spans="1:11" ht="12.75" customHeight="1">
      <c r="A13" s="229" t="s">
        <v>84</v>
      </c>
      <c r="B13" s="229"/>
      <c r="C13" s="230"/>
      <c r="D13" s="214" t="s">
        <v>28</v>
      </c>
      <c r="E13" s="215"/>
      <c r="F13" s="44" t="s">
        <v>21</v>
      </c>
      <c r="G13" s="16"/>
      <c r="H13" s="214" t="s">
        <v>28</v>
      </c>
      <c r="I13" s="215"/>
      <c r="J13" s="214" t="s">
        <v>21</v>
      </c>
      <c r="K13" s="215"/>
    </row>
    <row r="14" spans="1:12" ht="15" customHeight="1">
      <c r="A14" s="229"/>
      <c r="B14" s="229"/>
      <c r="C14" s="230"/>
      <c r="D14" s="18" t="s">
        <v>78</v>
      </c>
      <c r="E14" s="18" t="s">
        <v>79</v>
      </c>
      <c r="F14" s="18" t="s">
        <v>78</v>
      </c>
      <c r="G14" s="12" t="s">
        <v>80</v>
      </c>
      <c r="H14" s="18" t="s">
        <v>78</v>
      </c>
      <c r="I14" s="18" t="s">
        <v>79</v>
      </c>
      <c r="J14" s="18" t="s">
        <v>78</v>
      </c>
      <c r="K14" s="13" t="s">
        <v>80</v>
      </c>
      <c r="L14" s="45"/>
    </row>
    <row r="15" spans="1:11" ht="12.75" customHeight="1">
      <c r="A15" s="215"/>
      <c r="B15" s="215"/>
      <c r="C15" s="231"/>
      <c r="D15" s="19" t="s">
        <v>11</v>
      </c>
      <c r="E15" s="19" t="s">
        <v>12</v>
      </c>
      <c r="F15" s="19" t="s">
        <v>11</v>
      </c>
      <c r="G15" s="17" t="s">
        <v>19</v>
      </c>
      <c r="H15" s="19" t="s">
        <v>11</v>
      </c>
      <c r="I15" s="19" t="s">
        <v>12</v>
      </c>
      <c r="J15" s="19" t="s">
        <v>11</v>
      </c>
      <c r="K15" s="15" t="s">
        <v>19</v>
      </c>
    </row>
    <row r="16" spans="2:6" ht="8.25" customHeight="1">
      <c r="B16" s="20"/>
      <c r="C16" s="21"/>
      <c r="D16" s="10"/>
      <c r="E16" s="10"/>
      <c r="F16" s="10"/>
    </row>
    <row r="17" spans="1:11" ht="24.75" customHeight="1" hidden="1">
      <c r="A17" s="46"/>
      <c r="B17" s="22" t="s">
        <v>60</v>
      </c>
      <c r="C17" s="23" t="s">
        <v>3</v>
      </c>
      <c r="D17" s="27">
        <v>3.8</v>
      </c>
      <c r="E17" s="25">
        <v>179.17</v>
      </c>
      <c r="F17" s="27">
        <v>4.5</v>
      </c>
      <c r="G17" s="26">
        <v>11752</v>
      </c>
      <c r="H17" s="24">
        <v>238.61</v>
      </c>
      <c r="I17" s="25">
        <v>17985.85</v>
      </c>
      <c r="J17" s="24">
        <v>96.82</v>
      </c>
      <c r="K17" s="26">
        <v>482174</v>
      </c>
    </row>
    <row r="18" spans="1:11" ht="8.25" customHeight="1" hidden="1">
      <c r="A18" s="46"/>
      <c r="B18" s="220"/>
      <c r="C18" s="221"/>
      <c r="D18" s="28"/>
      <c r="E18" s="47"/>
      <c r="F18" s="28"/>
      <c r="G18" s="48"/>
      <c r="H18" s="28"/>
      <c r="I18" s="47"/>
      <c r="J18" s="28"/>
      <c r="K18" s="48"/>
    </row>
    <row r="19" spans="1:11" ht="6.75" customHeight="1">
      <c r="A19" s="46"/>
      <c r="B19" s="220"/>
      <c r="C19" s="221"/>
      <c r="D19" s="49"/>
      <c r="E19" s="50"/>
      <c r="F19" s="49"/>
      <c r="G19" s="51"/>
      <c r="H19" s="49"/>
      <c r="I19" s="50"/>
      <c r="J19" s="49"/>
      <c r="K19" s="51"/>
    </row>
    <row r="20" spans="1:11" ht="18.75" customHeight="1">
      <c r="A20" s="216" t="s">
        <v>81</v>
      </c>
      <c r="B20" s="216"/>
      <c r="C20" s="217"/>
      <c r="D20" s="1"/>
      <c r="E20" s="2"/>
      <c r="F20" s="4"/>
      <c r="G20" s="3"/>
      <c r="H20" s="5"/>
      <c r="I20" s="5"/>
      <c r="J20" s="2"/>
      <c r="K20" s="52"/>
    </row>
    <row r="21" spans="1:11" ht="25.5" customHeight="1">
      <c r="A21" s="46"/>
      <c r="B21" s="22" t="s">
        <v>93</v>
      </c>
      <c r="C21" s="23" t="s">
        <v>85</v>
      </c>
      <c r="D21" s="54">
        <v>0</v>
      </c>
      <c r="E21" s="54">
        <v>546</v>
      </c>
      <c r="F21" s="54">
        <v>0</v>
      </c>
      <c r="G21" s="116">
        <v>0</v>
      </c>
      <c r="H21" s="54">
        <v>31.97</v>
      </c>
      <c r="I21" s="117">
        <v>6546.99</v>
      </c>
      <c r="J21" s="54">
        <v>28.98</v>
      </c>
      <c r="K21" s="116">
        <v>211706</v>
      </c>
    </row>
    <row r="22" spans="1:11" ht="25.5" customHeight="1">
      <c r="A22" s="46"/>
      <c r="B22" s="22" t="s">
        <v>94</v>
      </c>
      <c r="C22" s="23" t="s">
        <v>86</v>
      </c>
      <c r="D22" s="54">
        <v>1.79</v>
      </c>
      <c r="E22" s="54">
        <v>356.61</v>
      </c>
      <c r="F22" s="54">
        <v>0</v>
      </c>
      <c r="G22" s="116">
        <v>0</v>
      </c>
      <c r="H22" s="54">
        <v>39.83</v>
      </c>
      <c r="I22" s="117">
        <v>8532.25</v>
      </c>
      <c r="J22" s="54">
        <v>41.25</v>
      </c>
      <c r="K22" s="116">
        <v>328620</v>
      </c>
    </row>
    <row r="23" spans="1:11" ht="25.5" customHeight="1">
      <c r="A23" s="46"/>
      <c r="B23" s="22" t="s">
        <v>95</v>
      </c>
      <c r="C23" s="23" t="s">
        <v>87</v>
      </c>
      <c r="D23" s="54">
        <v>2.48</v>
      </c>
      <c r="E23" s="54">
        <v>267.8</v>
      </c>
      <c r="F23" s="54">
        <v>0</v>
      </c>
      <c r="G23" s="116">
        <v>0</v>
      </c>
      <c r="H23" s="54">
        <v>37.96</v>
      </c>
      <c r="I23" s="117">
        <v>12341.32</v>
      </c>
      <c r="J23" s="54">
        <v>22.45</v>
      </c>
      <c r="K23" s="116">
        <v>140901</v>
      </c>
    </row>
    <row r="24" spans="1:11" ht="25.5" customHeight="1">
      <c r="A24" s="46"/>
      <c r="B24" s="22" t="s">
        <v>96</v>
      </c>
      <c r="C24" s="23" t="s">
        <v>88</v>
      </c>
      <c r="D24" s="54">
        <v>2.56</v>
      </c>
      <c r="E24" s="54">
        <v>131.25</v>
      </c>
      <c r="F24" s="54">
        <v>0.41</v>
      </c>
      <c r="G24" s="116">
        <v>1690</v>
      </c>
      <c r="H24" s="54">
        <v>51.06</v>
      </c>
      <c r="I24" s="117">
        <v>10985.11</v>
      </c>
      <c r="J24" s="54">
        <v>23.61</v>
      </c>
      <c r="K24" s="116">
        <v>199219</v>
      </c>
    </row>
    <row r="25" spans="1:11" ht="25.5" customHeight="1">
      <c r="A25" s="46"/>
      <c r="B25" s="22" t="s">
        <v>97</v>
      </c>
      <c r="C25" s="23" t="s">
        <v>89</v>
      </c>
      <c r="D25" s="54">
        <v>1.9</v>
      </c>
      <c r="E25" s="54">
        <v>243.3</v>
      </c>
      <c r="F25" s="54">
        <v>0</v>
      </c>
      <c r="G25" s="116">
        <v>0</v>
      </c>
      <c r="H25" s="54">
        <v>58.15</v>
      </c>
      <c r="I25" s="117">
        <v>14498.83</v>
      </c>
      <c r="J25" s="54">
        <v>23.19</v>
      </c>
      <c r="K25" s="116">
        <v>156056</v>
      </c>
    </row>
    <row r="26" spans="1:11" ht="25.5" customHeight="1">
      <c r="A26" s="46"/>
      <c r="B26" s="22" t="s">
        <v>98</v>
      </c>
      <c r="C26" s="23" t="s">
        <v>63</v>
      </c>
      <c r="D26" s="54">
        <v>0.85</v>
      </c>
      <c r="E26" s="54">
        <v>97.8</v>
      </c>
      <c r="F26" s="54">
        <v>2.11</v>
      </c>
      <c r="G26" s="116">
        <v>11350</v>
      </c>
      <c r="H26" s="54">
        <v>50.94</v>
      </c>
      <c r="I26" s="117">
        <v>10019.970000000001</v>
      </c>
      <c r="J26" s="54">
        <v>34.09</v>
      </c>
      <c r="K26" s="116">
        <v>238353</v>
      </c>
    </row>
    <row r="27" spans="1:11" ht="25.5" customHeight="1">
      <c r="A27" s="46"/>
      <c r="B27" s="22" t="s">
        <v>99</v>
      </c>
      <c r="C27" s="23" t="s">
        <v>90</v>
      </c>
      <c r="D27" s="54">
        <v>0.69</v>
      </c>
      <c r="E27" s="54">
        <v>96.5</v>
      </c>
      <c r="F27" s="54">
        <v>0</v>
      </c>
      <c r="G27" s="116">
        <v>0</v>
      </c>
      <c r="H27" s="54">
        <v>53.769999999999996</v>
      </c>
      <c r="I27" s="117">
        <v>13747.62</v>
      </c>
      <c r="J27" s="54">
        <v>16.73</v>
      </c>
      <c r="K27" s="116">
        <v>178604</v>
      </c>
    </row>
    <row r="28" spans="1:11" ht="25.5" customHeight="1">
      <c r="A28" s="46"/>
      <c r="B28" s="22" t="s">
        <v>100</v>
      </c>
      <c r="C28" s="23" t="s">
        <v>91</v>
      </c>
      <c r="D28" s="54">
        <v>0</v>
      </c>
      <c r="E28" s="54">
        <v>107.86</v>
      </c>
      <c r="F28" s="54">
        <v>0</v>
      </c>
      <c r="G28" s="116">
        <v>0</v>
      </c>
      <c r="H28" s="54">
        <v>67.89</v>
      </c>
      <c r="I28" s="117">
        <v>14000.32</v>
      </c>
      <c r="J28" s="54">
        <v>41.93</v>
      </c>
      <c r="K28" s="116">
        <v>606004</v>
      </c>
    </row>
    <row r="29" spans="1:11" ht="25.5" customHeight="1">
      <c r="A29" s="46"/>
      <c r="B29" s="22" t="s">
        <v>101</v>
      </c>
      <c r="C29" s="23" t="s">
        <v>92</v>
      </c>
      <c r="D29" s="54">
        <v>3.5</v>
      </c>
      <c r="E29" s="54">
        <v>460.5</v>
      </c>
      <c r="F29" s="54">
        <v>0</v>
      </c>
      <c r="G29" s="116">
        <v>0</v>
      </c>
      <c r="H29" s="54">
        <v>54.440000000000005</v>
      </c>
      <c r="I29" s="117">
        <v>9070.34</v>
      </c>
      <c r="J29" s="54">
        <v>22.990000000000002</v>
      </c>
      <c r="K29" s="116">
        <v>278431</v>
      </c>
    </row>
    <row r="30" spans="1:11" ht="25.5" customHeight="1">
      <c r="A30" s="46"/>
      <c r="B30" s="22" t="s">
        <v>103</v>
      </c>
      <c r="C30" s="23" t="s">
        <v>102</v>
      </c>
      <c r="D30" s="54">
        <f aca="true" t="shared" si="0" ref="D30:K30">D31+D35</f>
        <v>4.9</v>
      </c>
      <c r="E30" s="54">
        <f t="shared" si="0"/>
        <v>2010.1000000000001</v>
      </c>
      <c r="F30" s="54">
        <f t="shared" si="0"/>
        <v>0.61</v>
      </c>
      <c r="G30" s="116">
        <f t="shared" si="0"/>
        <v>5100</v>
      </c>
      <c r="H30" s="53">
        <f t="shared" si="0"/>
        <v>44.290000000000006</v>
      </c>
      <c r="I30" s="53">
        <f t="shared" si="0"/>
        <v>6895.62</v>
      </c>
      <c r="J30" s="53">
        <f t="shared" si="0"/>
        <v>22.26</v>
      </c>
      <c r="K30" s="116">
        <f t="shared" si="0"/>
        <v>246584</v>
      </c>
    </row>
    <row r="31" spans="1:11" s="30" customFormat="1" ht="23.25" customHeight="1">
      <c r="A31" s="55"/>
      <c r="B31" s="218" t="s">
        <v>61</v>
      </c>
      <c r="C31" s="219"/>
      <c r="D31" s="56">
        <f>SUM(D32:D33)</f>
        <v>3.3</v>
      </c>
      <c r="E31" s="56">
        <f aca="true" t="shared" si="1" ref="E31:K31">SUM(E32:E33)</f>
        <v>1549.3000000000002</v>
      </c>
      <c r="F31" s="56">
        <f t="shared" si="1"/>
        <v>0</v>
      </c>
      <c r="G31" s="57">
        <f t="shared" si="1"/>
        <v>0</v>
      </c>
      <c r="H31" s="56">
        <f t="shared" si="1"/>
        <v>30.700000000000003</v>
      </c>
      <c r="I31" s="56">
        <f t="shared" si="1"/>
        <v>4052.16</v>
      </c>
      <c r="J31" s="56">
        <f t="shared" si="1"/>
        <v>11.66</v>
      </c>
      <c r="K31" s="29">
        <f t="shared" si="1"/>
        <v>153851</v>
      </c>
    </row>
    <row r="32" spans="1:11" s="119" customFormat="1" ht="23.25" customHeight="1">
      <c r="A32" s="118"/>
      <c r="B32" s="31" t="s">
        <v>64</v>
      </c>
      <c r="C32" s="62" t="s">
        <v>55</v>
      </c>
      <c r="D32" s="63">
        <v>1.4</v>
      </c>
      <c r="E32" s="63">
        <v>681.1</v>
      </c>
      <c r="F32" s="63">
        <v>0</v>
      </c>
      <c r="G32" s="128">
        <v>0</v>
      </c>
      <c r="H32" s="63">
        <v>19.71</v>
      </c>
      <c r="I32" s="63">
        <v>2340.6</v>
      </c>
      <c r="J32" s="128">
        <v>7.34</v>
      </c>
      <c r="K32" s="129">
        <v>81991</v>
      </c>
    </row>
    <row r="33" spans="1:11" s="60" customFormat="1" ht="23.25" customHeight="1">
      <c r="A33" s="46"/>
      <c r="B33" s="31" t="s">
        <v>65</v>
      </c>
      <c r="C33" s="62" t="s">
        <v>51</v>
      </c>
      <c r="D33" s="63">
        <v>1.9</v>
      </c>
      <c r="E33" s="63">
        <v>868.2</v>
      </c>
      <c r="F33" s="63">
        <v>0</v>
      </c>
      <c r="G33" s="128">
        <v>0</v>
      </c>
      <c r="H33" s="63">
        <v>10.99</v>
      </c>
      <c r="I33" s="63">
        <v>1711.56</v>
      </c>
      <c r="J33" s="128">
        <v>4.32</v>
      </c>
      <c r="K33" s="129">
        <v>71860</v>
      </c>
    </row>
    <row r="34" spans="1:11" s="60" customFormat="1" ht="6.75" customHeight="1">
      <c r="A34" s="46"/>
      <c r="B34" s="64"/>
      <c r="C34" s="65"/>
      <c r="D34" s="63"/>
      <c r="E34" s="58"/>
      <c r="F34" s="58"/>
      <c r="G34" s="59"/>
      <c r="H34" s="58"/>
      <c r="I34" s="58"/>
      <c r="J34" s="58"/>
      <c r="K34" s="59"/>
    </row>
    <row r="35" spans="1:11" s="61" customFormat="1" ht="23.25" customHeight="1">
      <c r="A35" s="55"/>
      <c r="B35" s="218" t="s">
        <v>62</v>
      </c>
      <c r="C35" s="219"/>
      <c r="D35" s="56">
        <f>SUM(D36:D37)</f>
        <v>1.6</v>
      </c>
      <c r="E35" s="56">
        <f aca="true" t="shared" si="2" ref="E35:K35">SUM(E36:E37)</f>
        <v>460.8</v>
      </c>
      <c r="F35" s="56">
        <f t="shared" si="2"/>
        <v>0.61</v>
      </c>
      <c r="G35" s="29">
        <f t="shared" si="2"/>
        <v>5100</v>
      </c>
      <c r="H35" s="56">
        <f t="shared" si="2"/>
        <v>13.59</v>
      </c>
      <c r="I35" s="56">
        <f t="shared" si="2"/>
        <v>2843.46</v>
      </c>
      <c r="J35" s="56">
        <f t="shared" si="2"/>
        <v>10.600000000000001</v>
      </c>
      <c r="K35" s="29">
        <f t="shared" si="2"/>
        <v>92733</v>
      </c>
    </row>
    <row r="36" spans="1:11" s="60" customFormat="1" ht="23.25" customHeight="1">
      <c r="A36" s="46"/>
      <c r="B36" s="31" t="s">
        <v>66</v>
      </c>
      <c r="C36" s="62" t="s">
        <v>52</v>
      </c>
      <c r="D36" s="63">
        <v>0</v>
      </c>
      <c r="E36" s="63">
        <v>0</v>
      </c>
      <c r="F36" s="63">
        <v>0.16</v>
      </c>
      <c r="G36" s="129">
        <v>1900</v>
      </c>
      <c r="H36" s="63">
        <v>3.02</v>
      </c>
      <c r="I36" s="63">
        <v>1078.09</v>
      </c>
      <c r="J36" s="128">
        <v>5.11</v>
      </c>
      <c r="K36" s="129">
        <v>50850</v>
      </c>
    </row>
    <row r="37" spans="1:11" s="60" customFormat="1" ht="23.25" customHeight="1">
      <c r="A37" s="46"/>
      <c r="B37" s="31" t="s">
        <v>67</v>
      </c>
      <c r="C37" s="62" t="s">
        <v>53</v>
      </c>
      <c r="D37" s="63">
        <v>1.6</v>
      </c>
      <c r="E37" s="63">
        <v>460.8</v>
      </c>
      <c r="F37" s="63">
        <v>0.45</v>
      </c>
      <c r="G37" s="129">
        <v>3200</v>
      </c>
      <c r="H37" s="63">
        <v>10.57</v>
      </c>
      <c r="I37" s="63">
        <v>1765.37</v>
      </c>
      <c r="J37" s="128">
        <v>5.49</v>
      </c>
      <c r="K37" s="129">
        <v>41883</v>
      </c>
    </row>
    <row r="38" spans="1:11" ht="12" customHeight="1">
      <c r="A38" s="32"/>
      <c r="B38" s="33"/>
      <c r="C38" s="34"/>
      <c r="D38" s="35"/>
      <c r="E38" s="35"/>
      <c r="F38" s="35"/>
      <c r="G38" s="32"/>
      <c r="H38" s="32"/>
      <c r="I38" s="32"/>
      <c r="J38" s="32"/>
      <c r="K38" s="32"/>
    </row>
  </sheetData>
  <sheetProtection/>
  <mergeCells count="22">
    <mergeCell ref="G4:K4"/>
    <mergeCell ref="I11:J11"/>
    <mergeCell ref="E11:F11"/>
    <mergeCell ref="A10:C12"/>
    <mergeCell ref="A13:C15"/>
    <mergeCell ref="J7:J8"/>
    <mergeCell ref="A4:F4"/>
    <mergeCell ref="A6:F6"/>
    <mergeCell ref="A7:A8"/>
    <mergeCell ref="G6:K6"/>
    <mergeCell ref="A20:C20"/>
    <mergeCell ref="B35:C35"/>
    <mergeCell ref="B31:C31"/>
    <mergeCell ref="B18:C18"/>
    <mergeCell ref="B19:C19"/>
    <mergeCell ref="J13:K13"/>
    <mergeCell ref="D12:E12"/>
    <mergeCell ref="H12:I12"/>
    <mergeCell ref="J12:K12"/>
    <mergeCell ref="H10:K10"/>
    <mergeCell ref="D13:E13"/>
    <mergeCell ref="H13:I13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2022-05-03T09:18:30Z</cp:lastPrinted>
  <dcterms:created xsi:type="dcterms:W3CDTF">1997-01-14T01:50:29Z</dcterms:created>
  <dcterms:modified xsi:type="dcterms:W3CDTF">2022-08-08T06:44:45Z</dcterms:modified>
  <cp:category/>
  <cp:version/>
  <cp:contentType/>
  <cp:contentStatus/>
</cp:coreProperties>
</file>